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\\192.168.191.250\фэу\2020\ОТДЕЛ ТАРИФОВ\Раскрытие информации\"/>
    </mc:Choice>
  </mc:AlternateContent>
  <xr:revisionPtr revIDLastSave="0" documentId="13_ncr:1_{2D19CD39-FCDC-4B38-AA4D-AA87F800AAC9}" xr6:coauthVersionLast="45" xr6:coauthVersionMax="45" xr10:uidLastSave="{00000000-0000-0000-0000-000000000000}"/>
  <bookViews>
    <workbookView xWindow="-120" yWindow="-120" windowWidth="29040" windowHeight="15840" firstSheet="2" activeTab="2" xr2:uid="{00000000-000D-0000-FFFF-FFFF00000000}"/>
  </bookViews>
  <sheets>
    <sheet name="2018" sheetId="1" state="hidden" r:id="rId1"/>
    <sheet name="2019" sheetId="2" state="hidden" r:id="rId2"/>
    <sheet name="на 2020 (утверждено)" sheetId="4" r:id="rId3"/>
  </sheets>
  <definedNames>
    <definedName name="Z_5B3038B9_F4D0_4C9A_9C27_C80F07D3611F_.wvu.PrintArea" localSheetId="1" hidden="1">'2019'!$A$1:$V$148</definedName>
    <definedName name="Z_5B3038B9_F4D0_4C9A_9C27_C80F07D3611F_.wvu.PrintArea" localSheetId="2" hidden="1">'на 2020 (утверждено)'!$A$1:$W$177</definedName>
    <definedName name="_xlnm.Print_Area" localSheetId="1">'2019'!$A$1:$W$148</definedName>
    <definedName name="_xlnm.Print_Area" localSheetId="2">'на 2020 (утверждено)'!$B$1:$W$182</definedName>
  </definedNames>
  <calcPr calcId="181029"/>
  <customWorkbookViews>
    <customWorkbookView name="Маненкова Елена Сергеевна - Личное представление" guid="{5B3038B9-F4D0-4C9A-9C27-C80F07D3611F}" mergeInterval="0" personalView="1" maximized="1" xWindow="-8" yWindow="-8" windowWidth="1936" windowHeight="1056" activeSheetId="2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64" i="4" l="1"/>
  <c r="M64" i="4"/>
  <c r="O64" i="4" s="1"/>
  <c r="O38" i="4"/>
  <c r="T64" i="4"/>
  <c r="R64" i="4"/>
  <c r="O72" i="4"/>
  <c r="O166" i="4"/>
  <c r="P166" i="4"/>
  <c r="L166" i="4"/>
  <c r="K166" i="4"/>
  <c r="O139" i="4"/>
  <c r="P139" i="4"/>
  <c r="L139" i="4"/>
  <c r="K139" i="4"/>
  <c r="X61" i="4"/>
  <c r="V61" i="4"/>
  <c r="T61" i="4"/>
  <c r="R61" i="4"/>
  <c r="P61" i="4"/>
  <c r="O61" i="4"/>
  <c r="M61" i="4"/>
  <c r="X35" i="4"/>
  <c r="V35" i="4"/>
  <c r="T35" i="4"/>
  <c r="R35" i="4"/>
  <c r="P35" i="4"/>
  <c r="O162" i="4"/>
  <c r="P162" i="4"/>
  <c r="P135" i="4"/>
  <c r="O135" i="4"/>
  <c r="O54" i="4"/>
  <c r="T54" i="4"/>
  <c r="R54" i="4"/>
  <c r="P54" i="4"/>
  <c r="T28" i="4"/>
  <c r="R28" i="4"/>
  <c r="P28" i="4"/>
  <c r="O28" i="4"/>
  <c r="I29" i="4"/>
  <c r="J29" i="4"/>
  <c r="L29" i="4" s="1"/>
  <c r="M29" i="4"/>
  <c r="O29" i="4" s="1"/>
  <c r="O181" i="4" l="1"/>
  <c r="P181" i="4"/>
  <c r="O154" i="4"/>
  <c r="P154" i="4"/>
  <c r="B181" i="4"/>
  <c r="P180" i="4"/>
  <c r="O180" i="4"/>
  <c r="B180" i="4"/>
  <c r="T72" i="4"/>
  <c r="R72" i="4"/>
  <c r="P72" i="4"/>
  <c r="T46" i="4"/>
  <c r="R46" i="4"/>
  <c r="P46" i="4"/>
  <c r="O46" i="4"/>
  <c r="O107" i="4" l="1"/>
  <c r="G177" i="4" l="1"/>
  <c r="G176" i="4"/>
  <c r="G175" i="4"/>
  <c r="G173" i="4"/>
  <c r="G172" i="4"/>
  <c r="G171" i="4"/>
  <c r="G170" i="4"/>
  <c r="G169" i="4"/>
  <c r="G167" i="4"/>
  <c r="G165" i="4"/>
  <c r="G164" i="4"/>
  <c r="G163" i="4"/>
  <c r="G161" i="4"/>
  <c r="G160" i="4"/>
  <c r="G159" i="4"/>
  <c r="E176" i="4"/>
  <c r="E177" i="4"/>
  <c r="E170" i="4"/>
  <c r="E171" i="4"/>
  <c r="E172" i="4"/>
  <c r="E173" i="4"/>
  <c r="E175" i="4"/>
  <c r="E169" i="4"/>
  <c r="E160" i="4"/>
  <c r="E161" i="4"/>
  <c r="E163" i="4"/>
  <c r="E164" i="4"/>
  <c r="E165" i="4"/>
  <c r="E167" i="4"/>
  <c r="E159" i="4"/>
  <c r="I144" i="4"/>
  <c r="I133" i="4"/>
  <c r="B160" i="4"/>
  <c r="I148" i="4"/>
  <c r="J148" i="4"/>
  <c r="I149" i="4"/>
  <c r="J149" i="4"/>
  <c r="I150" i="4"/>
  <c r="J150" i="4"/>
  <c r="J151" i="4"/>
  <c r="I151" i="4"/>
  <c r="P179" i="4" l="1"/>
  <c r="O179" i="4"/>
  <c r="P178" i="4"/>
  <c r="O178" i="4"/>
  <c r="P177" i="4"/>
  <c r="O177" i="4"/>
  <c r="P176" i="4"/>
  <c r="O176" i="4"/>
  <c r="P175" i="4"/>
  <c r="O175" i="4"/>
  <c r="O173" i="4"/>
  <c r="O171" i="4"/>
  <c r="O170" i="4"/>
  <c r="P169" i="4"/>
  <c r="O169" i="4"/>
  <c r="P167" i="4"/>
  <c r="O167" i="4"/>
  <c r="P165" i="4"/>
  <c r="O165" i="4"/>
  <c r="P164" i="4"/>
  <c r="O164" i="4"/>
  <c r="P163" i="4"/>
  <c r="O163" i="4"/>
  <c r="P161" i="4"/>
  <c r="O161" i="4"/>
  <c r="P159" i="4"/>
  <c r="O159" i="4"/>
  <c r="N158" i="4"/>
  <c r="M158" i="4"/>
  <c r="L158" i="4"/>
  <c r="K158" i="4"/>
  <c r="M157" i="4"/>
  <c r="K157" i="4"/>
  <c r="P153" i="4"/>
  <c r="O153" i="4"/>
  <c r="P152" i="4"/>
  <c r="O152" i="4"/>
  <c r="P151" i="4"/>
  <c r="O151" i="4"/>
  <c r="P150" i="4"/>
  <c r="O150" i="4"/>
  <c r="P149" i="4"/>
  <c r="O149" i="4"/>
  <c r="P148" i="4"/>
  <c r="O148" i="4"/>
  <c r="O147" i="4"/>
  <c r="O146" i="4"/>
  <c r="O144" i="4"/>
  <c r="O143" i="4"/>
  <c r="P142" i="4"/>
  <c r="O142" i="4"/>
  <c r="P140" i="4"/>
  <c r="O140" i="4"/>
  <c r="P138" i="4"/>
  <c r="O138" i="4"/>
  <c r="P137" i="4"/>
  <c r="O137" i="4"/>
  <c r="P136" i="4"/>
  <c r="O136" i="4"/>
  <c r="P134" i="4"/>
  <c r="O134" i="4"/>
  <c r="P132" i="4"/>
  <c r="O132" i="4"/>
  <c r="Q71" i="4" l="1"/>
  <c r="S71" i="4"/>
  <c r="R45" i="4"/>
  <c r="R71" i="4" s="1"/>
  <c r="P45" i="4"/>
  <c r="P71" i="4" s="1"/>
  <c r="D67" i="4"/>
  <c r="D66" i="4"/>
  <c r="Q65" i="4"/>
  <c r="S65" i="4"/>
  <c r="U65" i="4"/>
  <c r="W65" i="4"/>
  <c r="V39" i="4"/>
  <c r="V65" i="4" s="1"/>
  <c r="T39" i="4"/>
  <c r="T65" i="4" s="1"/>
  <c r="R39" i="4"/>
  <c r="R65" i="4" s="1"/>
  <c r="P39" i="4"/>
  <c r="P65" i="4" s="1"/>
  <c r="Q59" i="4"/>
  <c r="S59" i="4"/>
  <c r="U59" i="4"/>
  <c r="W59" i="4"/>
  <c r="V33" i="4"/>
  <c r="V59" i="4" s="1"/>
  <c r="T33" i="4"/>
  <c r="T59" i="4" s="1"/>
  <c r="R33" i="4"/>
  <c r="R59" i="4" s="1"/>
  <c r="P33" i="4"/>
  <c r="P59" i="4" s="1"/>
  <c r="C33" i="4"/>
  <c r="D33" i="4"/>
  <c r="Q62" i="4" l="1"/>
  <c r="S62" i="4"/>
  <c r="U62" i="4"/>
  <c r="W62" i="4"/>
  <c r="V36" i="4"/>
  <c r="V62" i="4" s="1"/>
  <c r="T36" i="4"/>
  <c r="T62" i="4" s="1"/>
  <c r="R36" i="4"/>
  <c r="R62" i="4" s="1"/>
  <c r="P36" i="4"/>
  <c r="P62" i="4" s="1"/>
  <c r="D69" i="4"/>
  <c r="D178" i="4"/>
  <c r="N59" i="4"/>
  <c r="N65" i="4"/>
  <c r="N62" i="4"/>
  <c r="X155" i="4"/>
  <c r="K78" i="4"/>
  <c r="K79" i="4"/>
  <c r="K80" i="4"/>
  <c r="K81" i="4"/>
  <c r="K82" i="4"/>
  <c r="K83" i="4"/>
  <c r="K84" i="4"/>
  <c r="K85" i="4"/>
  <c r="K86" i="4"/>
  <c r="K87" i="4"/>
  <c r="K88" i="4"/>
  <c r="K89" i="4"/>
  <c r="K90" i="4"/>
  <c r="K91" i="4"/>
  <c r="K92" i="4"/>
  <c r="B178" i="4" l="1"/>
  <c r="D177" i="4"/>
  <c r="B177" i="4"/>
  <c r="D176" i="4"/>
  <c r="B176" i="4"/>
  <c r="D175" i="4"/>
  <c r="B175" i="4"/>
  <c r="D168" i="4"/>
  <c r="D167" i="4"/>
  <c r="B167" i="4"/>
  <c r="D165" i="4"/>
  <c r="B165" i="4"/>
  <c r="D164" i="4"/>
  <c r="B164" i="4"/>
  <c r="D163" i="4"/>
  <c r="B163" i="4"/>
  <c r="D161" i="4"/>
  <c r="B161" i="4"/>
  <c r="D159" i="4"/>
  <c r="B159" i="4"/>
  <c r="H158" i="4"/>
  <c r="G158" i="4"/>
  <c r="F158" i="4"/>
  <c r="E158" i="4"/>
  <c r="G157" i="4"/>
  <c r="E157" i="4"/>
  <c r="B153" i="4"/>
  <c r="B179" i="4" s="1"/>
  <c r="I138" i="4"/>
  <c r="G125" i="4"/>
  <c r="D120" i="4"/>
  <c r="B120" i="4"/>
  <c r="L106" i="4"/>
  <c r="B106" i="4"/>
  <c r="M104" i="4"/>
  <c r="J104" i="4"/>
  <c r="L104" i="4" s="1"/>
  <c r="I104" i="4"/>
  <c r="B104" i="4"/>
  <c r="U103" i="4"/>
  <c r="S103" i="4"/>
  <c r="Q103" i="4"/>
  <c r="N103" i="4"/>
  <c r="K103" i="4"/>
  <c r="J103" i="4"/>
  <c r="Q102" i="4"/>
  <c r="P102" i="4"/>
  <c r="N102" i="4"/>
  <c r="M102" i="4"/>
  <c r="K102" i="4"/>
  <c r="J102" i="4"/>
  <c r="F102" i="4"/>
  <c r="E102" i="4"/>
  <c r="P101" i="4"/>
  <c r="M101" i="4"/>
  <c r="J101" i="4"/>
  <c r="J96" i="4" s="1"/>
  <c r="E101" i="4"/>
  <c r="E96" i="4" s="1"/>
  <c r="B101" i="4"/>
  <c r="B96" i="4" s="1"/>
  <c r="M98" i="4"/>
  <c r="J98" i="4"/>
  <c r="L98" i="4" s="1"/>
  <c r="I98" i="4"/>
  <c r="H92" i="4"/>
  <c r="G92" i="4"/>
  <c r="G91" i="4"/>
  <c r="H90" i="4"/>
  <c r="G90" i="4"/>
  <c r="H89" i="4"/>
  <c r="G89" i="4"/>
  <c r="G88" i="4"/>
  <c r="G87" i="4"/>
  <c r="G86" i="4"/>
  <c r="G85" i="4"/>
  <c r="G84" i="4"/>
  <c r="G83" i="4"/>
  <c r="G82" i="4"/>
  <c r="G81" i="4"/>
  <c r="G80" i="4"/>
  <c r="H79" i="4"/>
  <c r="G79" i="4"/>
  <c r="H78" i="4"/>
  <c r="G78" i="4"/>
  <c r="H77" i="4"/>
  <c r="J77" i="4" s="1"/>
  <c r="G77" i="4"/>
  <c r="N71" i="4"/>
  <c r="M71" i="4"/>
  <c r="K71" i="4"/>
  <c r="D71" i="4"/>
  <c r="C71" i="4"/>
  <c r="B71" i="4"/>
  <c r="K70" i="4"/>
  <c r="D70" i="4"/>
  <c r="C70" i="4"/>
  <c r="B70" i="4"/>
  <c r="K69" i="4"/>
  <c r="C69" i="4"/>
  <c r="B69" i="4"/>
  <c r="Q68" i="4"/>
  <c r="N68" i="4"/>
  <c r="K68" i="4"/>
  <c r="H68" i="4"/>
  <c r="G68" i="4"/>
  <c r="F68" i="4"/>
  <c r="E68" i="4"/>
  <c r="D68" i="4"/>
  <c r="C68" i="4"/>
  <c r="B68" i="4"/>
  <c r="Q67" i="4"/>
  <c r="N67" i="4"/>
  <c r="K67" i="4"/>
  <c r="H67" i="4"/>
  <c r="G67" i="4"/>
  <c r="F67" i="4"/>
  <c r="E67" i="4"/>
  <c r="C67" i="4"/>
  <c r="B67" i="4"/>
  <c r="Q66" i="4"/>
  <c r="N66" i="4"/>
  <c r="K66" i="4"/>
  <c r="H66" i="4"/>
  <c r="G66" i="4"/>
  <c r="F66" i="4"/>
  <c r="E66" i="4"/>
  <c r="C66" i="4"/>
  <c r="B66" i="4"/>
  <c r="K65" i="4"/>
  <c r="H65" i="4"/>
  <c r="G65" i="4"/>
  <c r="F65" i="4"/>
  <c r="D65" i="4"/>
  <c r="C65" i="4"/>
  <c r="B65" i="4"/>
  <c r="U63" i="4"/>
  <c r="S63" i="4"/>
  <c r="Q63" i="4"/>
  <c r="N63" i="4"/>
  <c r="K63" i="4"/>
  <c r="J63" i="4"/>
  <c r="D63" i="4"/>
  <c r="C63" i="4"/>
  <c r="B63" i="4"/>
  <c r="K62" i="4"/>
  <c r="H62" i="4"/>
  <c r="G62" i="4"/>
  <c r="F62" i="4"/>
  <c r="E62" i="4"/>
  <c r="D62" i="4"/>
  <c r="C62" i="4"/>
  <c r="B62" i="4"/>
  <c r="Q60" i="4"/>
  <c r="N60" i="4"/>
  <c r="K60" i="4"/>
  <c r="H60" i="4"/>
  <c r="G60" i="4"/>
  <c r="F60" i="4"/>
  <c r="E60" i="4"/>
  <c r="C60" i="4"/>
  <c r="B60" i="4"/>
  <c r="K59" i="4"/>
  <c r="H59" i="4"/>
  <c r="G59" i="4"/>
  <c r="F59" i="4"/>
  <c r="E59" i="4"/>
  <c r="B59" i="4"/>
  <c r="U58" i="4"/>
  <c r="S58" i="4"/>
  <c r="Q58" i="4"/>
  <c r="N58" i="4"/>
  <c r="K58" i="4"/>
  <c r="J58" i="4"/>
  <c r="D58" i="4"/>
  <c r="C58" i="4"/>
  <c r="B58" i="4"/>
  <c r="E57" i="4"/>
  <c r="E56" i="4"/>
  <c r="Q55" i="4"/>
  <c r="N55" i="4"/>
  <c r="K55" i="4"/>
  <c r="H55" i="4"/>
  <c r="G55" i="4"/>
  <c r="F55" i="4"/>
  <c r="E55" i="4"/>
  <c r="C55" i="4"/>
  <c r="B55" i="4"/>
  <c r="U53" i="4"/>
  <c r="S53" i="4"/>
  <c r="Q53" i="4"/>
  <c r="N53" i="4"/>
  <c r="D53" i="4"/>
  <c r="C53" i="4"/>
  <c r="B53" i="4"/>
  <c r="H52" i="4"/>
  <c r="Q51" i="4"/>
  <c r="N51" i="4"/>
  <c r="K51" i="4"/>
  <c r="H51" i="4"/>
  <c r="G51" i="4"/>
  <c r="F51" i="4"/>
  <c r="E51" i="4"/>
  <c r="D51" i="4"/>
  <c r="Q50" i="4"/>
  <c r="N50" i="4"/>
  <c r="K50" i="4"/>
  <c r="H50" i="4"/>
  <c r="G50" i="4"/>
  <c r="F50" i="4"/>
  <c r="E50" i="4"/>
  <c r="D50" i="4"/>
  <c r="C50" i="4"/>
  <c r="B50" i="4"/>
  <c r="C48" i="4"/>
  <c r="B48" i="4"/>
  <c r="O45" i="4"/>
  <c r="O71" i="4" s="1"/>
  <c r="M70" i="4"/>
  <c r="M69" i="4"/>
  <c r="P42" i="4"/>
  <c r="P68" i="4" s="1"/>
  <c r="M42" i="4"/>
  <c r="J42" i="4"/>
  <c r="J68" i="4" s="1"/>
  <c r="I42" i="4"/>
  <c r="P41" i="4"/>
  <c r="P67" i="4" s="1"/>
  <c r="M41" i="4"/>
  <c r="J41" i="4"/>
  <c r="J67" i="4" s="1"/>
  <c r="I41" i="4"/>
  <c r="P40" i="4"/>
  <c r="P66" i="4" s="1"/>
  <c r="M40" i="4"/>
  <c r="J40" i="4"/>
  <c r="J66" i="4" s="1"/>
  <c r="I40" i="4"/>
  <c r="M39" i="4"/>
  <c r="J39" i="4"/>
  <c r="L39" i="4" s="1"/>
  <c r="I39" i="4"/>
  <c r="E39" i="4"/>
  <c r="E65" i="4" s="1"/>
  <c r="T37" i="4"/>
  <c r="T63" i="4" s="1"/>
  <c r="R37" i="4"/>
  <c r="R63" i="4" s="1"/>
  <c r="P37" i="4"/>
  <c r="P63" i="4" s="1"/>
  <c r="M37" i="4"/>
  <c r="L37" i="4"/>
  <c r="M36" i="4"/>
  <c r="J36" i="4"/>
  <c r="L36" i="4" s="1"/>
  <c r="I36" i="4"/>
  <c r="P34" i="4"/>
  <c r="P60" i="4" s="1"/>
  <c r="M34" i="4"/>
  <c r="J34" i="4"/>
  <c r="J60" i="4" s="1"/>
  <c r="I34" i="4"/>
  <c r="M33" i="4"/>
  <c r="J33" i="4"/>
  <c r="L33" i="4" s="1"/>
  <c r="I33" i="4"/>
  <c r="T32" i="4"/>
  <c r="T58" i="4" s="1"/>
  <c r="R32" i="4"/>
  <c r="R58" i="4" s="1"/>
  <c r="P32" i="4"/>
  <c r="P58" i="4" s="1"/>
  <c r="M32" i="4"/>
  <c r="L32" i="4"/>
  <c r="P55" i="4"/>
  <c r="T27" i="4"/>
  <c r="T53" i="4" s="1"/>
  <c r="R27" i="4"/>
  <c r="R53" i="4" s="1"/>
  <c r="P27" i="4"/>
  <c r="P53" i="4" s="1"/>
  <c r="K27" i="4"/>
  <c r="J27" i="4"/>
  <c r="J53" i="4" s="1"/>
  <c r="I26" i="4"/>
  <c r="P25" i="4"/>
  <c r="P51" i="4" s="1"/>
  <c r="M25" i="4"/>
  <c r="J25" i="4"/>
  <c r="J51" i="4" s="1"/>
  <c r="I25" i="4"/>
  <c r="P24" i="4"/>
  <c r="P50" i="4" s="1"/>
  <c r="M24" i="4"/>
  <c r="J24" i="4"/>
  <c r="L24" i="4" s="1"/>
  <c r="I24" i="4"/>
  <c r="P23" i="4"/>
  <c r="J23" i="4"/>
  <c r="L23" i="4" s="1"/>
  <c r="I23" i="4"/>
  <c r="M17" i="4"/>
  <c r="J17" i="4"/>
  <c r="L17" i="4" s="1"/>
  <c r="I17" i="4"/>
  <c r="T16" i="4"/>
  <c r="R16" i="4"/>
  <c r="P16" i="4"/>
  <c r="M16" i="4"/>
  <c r="L16" i="4"/>
  <c r="T15" i="4"/>
  <c r="R15" i="4"/>
  <c r="P15" i="4"/>
  <c r="M15" i="4"/>
  <c r="L15" i="4"/>
  <c r="T14" i="4"/>
  <c r="T103" i="4" s="1"/>
  <c r="R103" i="4"/>
  <c r="P103" i="4"/>
  <c r="M14" i="4"/>
  <c r="L14" i="4"/>
  <c r="P12" i="4"/>
  <c r="M12" i="4"/>
  <c r="L12" i="4"/>
  <c r="I12" i="4"/>
  <c r="P11" i="4"/>
  <c r="M11" i="4"/>
  <c r="L11" i="4"/>
  <c r="I11" i="4"/>
  <c r="P10" i="4"/>
  <c r="M10" i="4"/>
  <c r="L10" i="4"/>
  <c r="I10" i="4"/>
  <c r="M35" i="4" l="1"/>
  <c r="O35" i="4" s="1"/>
  <c r="M51" i="4"/>
  <c r="M58" i="4"/>
  <c r="O58" i="4" s="1"/>
  <c r="M63" i="4"/>
  <c r="O63" i="4" s="1"/>
  <c r="L51" i="4"/>
  <c r="I50" i="4"/>
  <c r="I62" i="4"/>
  <c r="I67" i="4"/>
  <c r="P96" i="4"/>
  <c r="N97" i="4"/>
  <c r="J97" i="4"/>
  <c r="O34" i="4"/>
  <c r="L66" i="4"/>
  <c r="L63" i="4"/>
  <c r="P115" i="4"/>
  <c r="M97" i="4"/>
  <c r="K97" i="4"/>
  <c r="J176" i="4"/>
  <c r="P97" i="4"/>
  <c r="Q97" i="4"/>
  <c r="I171" i="4"/>
  <c r="I52" i="4"/>
  <c r="L42" i="4"/>
  <c r="J65" i="4"/>
  <c r="L65" i="4" s="1"/>
  <c r="J83" i="4"/>
  <c r="I137" i="4"/>
  <c r="I176" i="4"/>
  <c r="L40" i="4"/>
  <c r="L68" i="4"/>
  <c r="J50" i="4"/>
  <c r="L50" i="4" s="1"/>
  <c r="I51" i="4"/>
  <c r="I59" i="4"/>
  <c r="I60" i="4"/>
  <c r="I65" i="4"/>
  <c r="J92" i="4"/>
  <c r="J136" i="4"/>
  <c r="M67" i="4"/>
  <c r="J78" i="4"/>
  <c r="O25" i="4"/>
  <c r="M62" i="4"/>
  <c r="J59" i="4"/>
  <c r="L59" i="4" s="1"/>
  <c r="J85" i="4"/>
  <c r="O120" i="4"/>
  <c r="P120" i="4"/>
  <c r="O10" i="4"/>
  <c r="L41" i="4"/>
  <c r="M68" i="4"/>
  <c r="J80" i="4"/>
  <c r="J88" i="4"/>
  <c r="I143" i="4"/>
  <c r="J91" i="4"/>
  <c r="I142" i="4"/>
  <c r="O12" i="4"/>
  <c r="O23" i="4"/>
  <c r="M59" i="4"/>
  <c r="M66" i="4"/>
  <c r="O66" i="4" s="1"/>
  <c r="I159" i="4"/>
  <c r="O16" i="4"/>
  <c r="O17" i="4"/>
  <c r="M27" i="4"/>
  <c r="O33" i="4"/>
  <c r="O59" i="4" s="1"/>
  <c r="J55" i="4"/>
  <c r="L55" i="4" s="1"/>
  <c r="L58" i="4"/>
  <c r="I66" i="4"/>
  <c r="J79" i="4"/>
  <c r="J84" i="4"/>
  <c r="J89" i="4"/>
  <c r="O98" i="4"/>
  <c r="M96" i="4"/>
  <c r="I140" i="4"/>
  <c r="I145" i="4"/>
  <c r="I164" i="4"/>
  <c r="O104" i="4"/>
  <c r="I55" i="4"/>
  <c r="I68" i="4"/>
  <c r="J81" i="4"/>
  <c r="J86" i="4"/>
  <c r="J169" i="4"/>
  <c r="I147" i="4"/>
  <c r="O11" i="4"/>
  <c r="O15" i="4"/>
  <c r="L25" i="4"/>
  <c r="L27" i="4"/>
  <c r="M55" i="4"/>
  <c r="M65" i="4"/>
  <c r="M60" i="4"/>
  <c r="J62" i="4"/>
  <c r="L62" i="4" s="1"/>
  <c r="J82" i="4"/>
  <c r="J87" i="4"/>
  <c r="I132" i="4"/>
  <c r="J142" i="4"/>
  <c r="I163" i="4"/>
  <c r="J125" i="4"/>
  <c r="O32" i="4"/>
  <c r="O37" i="4"/>
  <c r="M103" i="4"/>
  <c r="J90" i="4"/>
  <c r="I136" i="4"/>
  <c r="I146" i="4"/>
  <c r="O115" i="4"/>
  <c r="O39" i="4"/>
  <c r="O65" i="4" s="1"/>
  <c r="O42" i="4"/>
  <c r="L67" i="4"/>
  <c r="O40" i="4"/>
  <c r="L103" i="4"/>
  <c r="O36" i="4"/>
  <c r="O51" i="4"/>
  <c r="J138" i="4"/>
  <c r="M50" i="4"/>
  <c r="O50" i="4" s="1"/>
  <c r="O24" i="4"/>
  <c r="J140" i="4"/>
  <c r="O41" i="4"/>
  <c r="L60" i="4"/>
  <c r="J137" i="4"/>
  <c r="K53" i="4"/>
  <c r="O14" i="4"/>
  <c r="J132" i="4"/>
  <c r="I161" i="4"/>
  <c r="I134" i="4"/>
  <c r="I167" i="4"/>
  <c r="L34" i="4"/>
  <c r="I169" i="4"/>
  <c r="I173" i="4"/>
  <c r="I175" i="4"/>
  <c r="O27" i="4" l="1"/>
  <c r="J163" i="4"/>
  <c r="J164" i="4"/>
  <c r="O68" i="4"/>
  <c r="J165" i="4"/>
  <c r="O62" i="4"/>
  <c r="I170" i="4"/>
  <c r="O103" i="4"/>
  <c r="O67" i="4"/>
  <c r="J159" i="4"/>
  <c r="O60" i="4"/>
  <c r="M53" i="4"/>
  <c r="O53" i="4" s="1"/>
  <c r="I177" i="4"/>
  <c r="J134" i="4"/>
  <c r="J177" i="4"/>
  <c r="O55" i="4"/>
  <c r="J167" i="4"/>
  <c r="L53" i="4"/>
  <c r="I165" i="4"/>
  <c r="J161" i="4"/>
  <c r="O43" i="4"/>
  <c r="N69" i="4"/>
  <c r="O69" i="4" s="1"/>
  <c r="O44" i="4"/>
  <c r="N70" i="4"/>
  <c r="O70" i="4" s="1"/>
  <c r="J175" i="4"/>
  <c r="G49" i="2" l="1"/>
  <c r="E49" i="2"/>
  <c r="E48" i="2"/>
  <c r="E47" i="2"/>
  <c r="G48" i="2"/>
  <c r="D137" i="2"/>
  <c r="D140" i="2"/>
  <c r="D135" i="2" l="1"/>
  <c r="V88" i="2"/>
  <c r="T88" i="2"/>
  <c r="R88" i="2"/>
  <c r="P88" i="2"/>
  <c r="M88" i="2"/>
  <c r="M27" i="2" l="1"/>
  <c r="L27" i="2"/>
  <c r="L88" i="2" l="1"/>
  <c r="H115" i="2"/>
  <c r="F115" i="2"/>
  <c r="J107" i="2" l="1"/>
  <c r="H107" i="2"/>
  <c r="G107" i="2"/>
  <c r="J78" i="2"/>
  <c r="J77" i="2"/>
  <c r="J76" i="2"/>
  <c r="J75" i="2"/>
  <c r="J74" i="2"/>
  <c r="J73" i="2"/>
  <c r="J72" i="2"/>
  <c r="J71" i="2"/>
  <c r="J70" i="2"/>
  <c r="J69" i="2"/>
  <c r="J68" i="2"/>
  <c r="J67" i="2"/>
  <c r="J66" i="2"/>
  <c r="J65" i="2"/>
  <c r="J64" i="2"/>
  <c r="J63" i="2"/>
  <c r="H78" i="2"/>
  <c r="H77" i="2"/>
  <c r="H76" i="2"/>
  <c r="H75" i="2"/>
  <c r="H74" i="2"/>
  <c r="H73" i="2"/>
  <c r="H72" i="2"/>
  <c r="H71" i="2"/>
  <c r="H70" i="2"/>
  <c r="H68" i="2"/>
  <c r="H67" i="2"/>
  <c r="H66" i="2"/>
  <c r="H65" i="2"/>
  <c r="H64" i="2"/>
  <c r="H63" i="2"/>
  <c r="H69" i="2"/>
  <c r="Q90" i="2" l="1"/>
  <c r="O90" i="2"/>
  <c r="H148" i="2"/>
  <c r="G148" i="2"/>
  <c r="F148" i="2"/>
  <c r="E148" i="2"/>
  <c r="E147" i="2"/>
  <c r="E146" i="2"/>
  <c r="E141" i="2"/>
  <c r="J47" i="2"/>
  <c r="L34" i="2"/>
  <c r="L53" i="2" s="1"/>
  <c r="D46" i="2"/>
  <c r="U35" i="2"/>
  <c r="U54" i="2" s="1"/>
  <c r="S35" i="2"/>
  <c r="Q35" i="2"/>
  <c r="Q54" i="2" s="1"/>
  <c r="O35" i="2"/>
  <c r="W35" i="2" s="1"/>
  <c r="U31" i="2"/>
  <c r="U50" i="2" s="1"/>
  <c r="S31" i="2"/>
  <c r="S50" i="2" s="1"/>
  <c r="Q31" i="2"/>
  <c r="Q50" i="2" s="1"/>
  <c r="O31" i="2"/>
  <c r="U27" i="2"/>
  <c r="U46" i="2" s="1"/>
  <c r="S27" i="2"/>
  <c r="S46" i="2" s="1"/>
  <c r="Q27" i="2"/>
  <c r="Q46" i="2" s="1"/>
  <c r="O27" i="2"/>
  <c r="W27" i="2" s="1"/>
  <c r="V54" i="2"/>
  <c r="V50" i="2"/>
  <c r="V46" i="2"/>
  <c r="T54" i="2"/>
  <c r="S54" i="2"/>
  <c r="T50" i="2"/>
  <c r="T46" i="2"/>
  <c r="R58" i="2"/>
  <c r="R57" i="2"/>
  <c r="R56" i="2"/>
  <c r="R54" i="2"/>
  <c r="R52" i="2"/>
  <c r="R50" i="2"/>
  <c r="R47" i="2"/>
  <c r="R46" i="2"/>
  <c r="R44" i="2"/>
  <c r="R43" i="2"/>
  <c r="P58" i="2"/>
  <c r="P57" i="2"/>
  <c r="P56" i="2"/>
  <c r="P54" i="2"/>
  <c r="O54" i="2"/>
  <c r="P52" i="2"/>
  <c r="P50" i="2"/>
  <c r="P47" i="2"/>
  <c r="P46" i="2"/>
  <c r="O46" i="2"/>
  <c r="P44" i="2"/>
  <c r="P43" i="2"/>
  <c r="M44" i="2"/>
  <c r="M58" i="2"/>
  <c r="M57" i="2"/>
  <c r="M56" i="2"/>
  <c r="M55" i="2"/>
  <c r="O55" i="2" s="1"/>
  <c r="P55" i="2" s="1"/>
  <c r="M54" i="2"/>
  <c r="L54" i="2"/>
  <c r="M53" i="2"/>
  <c r="O53" i="2" s="1"/>
  <c r="P53" i="2" s="1"/>
  <c r="M52" i="2"/>
  <c r="M51" i="2"/>
  <c r="O51" i="2" s="1"/>
  <c r="P51" i="2" s="1"/>
  <c r="M50" i="2"/>
  <c r="M47" i="2"/>
  <c r="M46" i="2"/>
  <c r="M43" i="2"/>
  <c r="E102" i="2"/>
  <c r="H102" i="2"/>
  <c r="G102" i="2"/>
  <c r="F102" i="2"/>
  <c r="H141" i="2"/>
  <c r="F141" i="2"/>
  <c r="H147" i="2"/>
  <c r="H146" i="2"/>
  <c r="G147" i="2"/>
  <c r="G146" i="2"/>
  <c r="G145" i="2"/>
  <c r="G144" i="2"/>
  <c r="G143" i="2"/>
  <c r="G142" i="2"/>
  <c r="G141" i="2"/>
  <c r="H139" i="2"/>
  <c r="G139" i="2"/>
  <c r="H138" i="2"/>
  <c r="G138" i="2"/>
  <c r="H137" i="2"/>
  <c r="G137" i="2"/>
  <c r="H136" i="2"/>
  <c r="G136" i="2"/>
  <c r="H135" i="2"/>
  <c r="G135" i="2"/>
  <c r="H134" i="2"/>
  <c r="G134" i="2"/>
  <c r="F147" i="2"/>
  <c r="F146" i="2"/>
  <c r="E145" i="2"/>
  <c r="E144" i="2"/>
  <c r="E143" i="2"/>
  <c r="E142" i="2"/>
  <c r="F139" i="2"/>
  <c r="E139" i="2"/>
  <c r="F138" i="2"/>
  <c r="E138" i="2"/>
  <c r="F137" i="2"/>
  <c r="E137" i="2"/>
  <c r="F136" i="2"/>
  <c r="E136" i="2"/>
  <c r="F135" i="2"/>
  <c r="E135" i="2"/>
  <c r="E134" i="2"/>
  <c r="F134" i="2"/>
  <c r="J45" i="2"/>
  <c r="L25" i="2"/>
  <c r="N25" i="2" s="1"/>
  <c r="K26" i="2"/>
  <c r="N16" i="2"/>
  <c r="N15" i="2"/>
  <c r="N14" i="2"/>
  <c r="U16" i="2"/>
  <c r="U15" i="2"/>
  <c r="U14" i="2"/>
  <c r="U88" i="2" s="1"/>
  <c r="S16" i="2"/>
  <c r="S15" i="2"/>
  <c r="S14" i="2"/>
  <c r="S88" i="2" s="1"/>
  <c r="Q16" i="2"/>
  <c r="Q15" i="2"/>
  <c r="Q14" i="2"/>
  <c r="Q88" i="2" s="1"/>
  <c r="O16" i="2"/>
  <c r="W16" i="2" s="1"/>
  <c r="O15" i="2"/>
  <c r="W15" i="2" s="1"/>
  <c r="O14" i="2"/>
  <c r="W54" i="2" l="1"/>
  <c r="W46" i="2"/>
  <c r="L44" i="2"/>
  <c r="O50" i="2"/>
  <c r="W50" i="2" s="1"/>
  <c r="W31" i="2"/>
  <c r="O88" i="2"/>
  <c r="W14" i="2"/>
  <c r="B41" i="1"/>
  <c r="D42" i="1"/>
  <c r="D41" i="1"/>
  <c r="D140" i="1"/>
  <c r="D127" i="1"/>
  <c r="B127" i="1"/>
  <c r="I105" i="1"/>
  <c r="I127" i="1" s="1"/>
  <c r="H105" i="1"/>
  <c r="H127" i="1" s="1"/>
  <c r="G105" i="1"/>
  <c r="G127" i="1" s="1"/>
  <c r="Q42" i="1" l="1"/>
  <c r="O42" i="1"/>
  <c r="M42" i="1"/>
  <c r="J42" i="1"/>
  <c r="K25" i="1"/>
  <c r="J105" i="1" s="1"/>
  <c r="J127" i="1" s="1"/>
  <c r="P25" i="1"/>
  <c r="P42" i="1" s="1"/>
  <c r="N25" i="1"/>
  <c r="N42" i="1" s="1"/>
  <c r="L25" i="1"/>
  <c r="L42" i="1" s="1"/>
  <c r="J121" i="2" l="1"/>
  <c r="I125" i="2"/>
  <c r="I124" i="2"/>
  <c r="I123" i="2"/>
  <c r="I122" i="2"/>
  <c r="I121" i="2"/>
  <c r="J129" i="2"/>
  <c r="I129" i="2"/>
  <c r="J128" i="2"/>
  <c r="I128" i="2"/>
  <c r="J127" i="2"/>
  <c r="I127" i="2"/>
  <c r="J126" i="2"/>
  <c r="I126" i="2"/>
  <c r="J119" i="2"/>
  <c r="I119" i="2"/>
  <c r="J118" i="2"/>
  <c r="I118" i="2"/>
  <c r="J117" i="2"/>
  <c r="I117" i="2"/>
  <c r="J116" i="2"/>
  <c r="I116" i="2"/>
  <c r="J115" i="2"/>
  <c r="I115" i="2"/>
  <c r="J114" i="2"/>
  <c r="I114" i="2"/>
  <c r="J97" i="2"/>
  <c r="I97" i="2"/>
  <c r="D148" i="2"/>
  <c r="B148" i="2"/>
  <c r="I147" i="2"/>
  <c r="D147" i="2"/>
  <c r="B147" i="2"/>
  <c r="J146" i="2"/>
  <c r="I146" i="2"/>
  <c r="D146" i="2"/>
  <c r="B146" i="2"/>
  <c r="B145" i="2"/>
  <c r="I144" i="2"/>
  <c r="B144" i="2"/>
  <c r="B143" i="2"/>
  <c r="I142" i="2"/>
  <c r="B142" i="2"/>
  <c r="B141" i="2"/>
  <c r="B140" i="2"/>
  <c r="D139" i="2"/>
  <c r="B139" i="2"/>
  <c r="D138" i="2"/>
  <c r="B138" i="2"/>
  <c r="B137" i="2"/>
  <c r="D136" i="2"/>
  <c r="B136" i="2"/>
  <c r="I135" i="2"/>
  <c r="B135" i="2"/>
  <c r="D134" i="2"/>
  <c r="B134" i="2"/>
  <c r="H133" i="2"/>
  <c r="G133" i="2"/>
  <c r="F133" i="2"/>
  <c r="E133" i="2"/>
  <c r="J134" i="2"/>
  <c r="J102" i="2"/>
  <c r="I102" i="2"/>
  <c r="D102" i="2"/>
  <c r="B102" i="2"/>
  <c r="E99" i="2"/>
  <c r="G95" i="2"/>
  <c r="G100" i="2" s="1"/>
  <c r="E95" i="2"/>
  <c r="E112" i="2" s="1"/>
  <c r="E132" i="2" s="1"/>
  <c r="N90" i="2"/>
  <c r="B90" i="2"/>
  <c r="Q89" i="2"/>
  <c r="O89" i="2"/>
  <c r="L89" i="2"/>
  <c r="N89" i="2" s="1"/>
  <c r="K89" i="2"/>
  <c r="B89" i="2"/>
  <c r="N88" i="2"/>
  <c r="R87" i="2"/>
  <c r="R82" i="2" s="1"/>
  <c r="Q87" i="2"/>
  <c r="Q82" i="2" s="1"/>
  <c r="P87" i="2"/>
  <c r="O87" i="2"/>
  <c r="M87" i="2"/>
  <c r="L87" i="2"/>
  <c r="L82" i="2" s="1"/>
  <c r="H87" i="2"/>
  <c r="G87" i="2"/>
  <c r="F87" i="2"/>
  <c r="E87" i="2"/>
  <c r="Q86" i="2"/>
  <c r="Q81" i="2" s="1"/>
  <c r="O86" i="2"/>
  <c r="O81" i="2" s="1"/>
  <c r="L86" i="2"/>
  <c r="L81" i="2" s="1"/>
  <c r="G86" i="2"/>
  <c r="G81" i="2" s="1"/>
  <c r="E86" i="2"/>
  <c r="E81" i="2" s="1"/>
  <c r="B86" i="2"/>
  <c r="B81" i="2" s="1"/>
  <c r="Q83" i="2"/>
  <c r="O83" i="2"/>
  <c r="L83" i="2"/>
  <c r="N83" i="2" s="1"/>
  <c r="K83" i="2"/>
  <c r="P82" i="2"/>
  <c r="O82" i="2"/>
  <c r="M82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J58" i="2"/>
  <c r="I58" i="2"/>
  <c r="H58" i="2"/>
  <c r="G58" i="2"/>
  <c r="D58" i="2"/>
  <c r="C58" i="2"/>
  <c r="B58" i="2"/>
  <c r="J57" i="2"/>
  <c r="I57" i="2"/>
  <c r="H57" i="2"/>
  <c r="G57" i="2"/>
  <c r="D57" i="2"/>
  <c r="C57" i="2"/>
  <c r="B57" i="2"/>
  <c r="J56" i="2"/>
  <c r="I56" i="2"/>
  <c r="H56" i="2"/>
  <c r="G56" i="2"/>
  <c r="D56" i="2"/>
  <c r="C56" i="2"/>
  <c r="B56" i="2"/>
  <c r="J55" i="2"/>
  <c r="I55" i="2"/>
  <c r="H55" i="2"/>
  <c r="F55" i="2"/>
  <c r="D55" i="2"/>
  <c r="C55" i="2"/>
  <c r="B55" i="2"/>
  <c r="D54" i="2"/>
  <c r="C54" i="2"/>
  <c r="B54" i="2"/>
  <c r="J53" i="2"/>
  <c r="I53" i="2"/>
  <c r="H53" i="2"/>
  <c r="G53" i="2"/>
  <c r="D53" i="2"/>
  <c r="C53" i="2"/>
  <c r="B53" i="2"/>
  <c r="J52" i="2"/>
  <c r="I52" i="2"/>
  <c r="H52" i="2"/>
  <c r="G52" i="2"/>
  <c r="D52" i="2"/>
  <c r="C52" i="2"/>
  <c r="B52" i="2"/>
  <c r="J51" i="2"/>
  <c r="I51" i="2"/>
  <c r="H51" i="2"/>
  <c r="G51" i="2"/>
  <c r="D51" i="2"/>
  <c r="C51" i="2"/>
  <c r="B51" i="2"/>
  <c r="D50" i="2"/>
  <c r="C50" i="2"/>
  <c r="B50" i="2"/>
  <c r="I47" i="2"/>
  <c r="H47" i="2"/>
  <c r="G47" i="2"/>
  <c r="D47" i="2"/>
  <c r="C47" i="2"/>
  <c r="B47" i="2"/>
  <c r="C46" i="2"/>
  <c r="B46" i="2"/>
  <c r="J44" i="2"/>
  <c r="I44" i="2"/>
  <c r="K45" i="2" s="1"/>
  <c r="H44" i="2"/>
  <c r="G44" i="2"/>
  <c r="D44" i="2"/>
  <c r="J43" i="2"/>
  <c r="I43" i="2"/>
  <c r="H43" i="2"/>
  <c r="G43" i="2"/>
  <c r="D43" i="2"/>
  <c r="C43" i="2"/>
  <c r="B43" i="2"/>
  <c r="C41" i="2"/>
  <c r="B41" i="2"/>
  <c r="Q39" i="2"/>
  <c r="Q58" i="2" s="1"/>
  <c r="O39" i="2"/>
  <c r="L39" i="2"/>
  <c r="L58" i="2" s="1"/>
  <c r="K39" i="2"/>
  <c r="Q38" i="2"/>
  <c r="Q57" i="2" s="1"/>
  <c r="O38" i="2"/>
  <c r="L38" i="2"/>
  <c r="L57" i="2" s="1"/>
  <c r="K38" i="2"/>
  <c r="Q37" i="2"/>
  <c r="Q56" i="2" s="1"/>
  <c r="O37" i="2"/>
  <c r="L37" i="2"/>
  <c r="L56" i="2" s="1"/>
  <c r="K37" i="2"/>
  <c r="L36" i="2"/>
  <c r="L55" i="2" s="1"/>
  <c r="K36" i="2"/>
  <c r="G36" i="2"/>
  <c r="G55" i="2" s="1"/>
  <c r="K34" i="2"/>
  <c r="Q33" i="2"/>
  <c r="Q52" i="2" s="1"/>
  <c r="O33" i="2"/>
  <c r="L33" i="2"/>
  <c r="K33" i="2"/>
  <c r="L32" i="2"/>
  <c r="L51" i="2" s="1"/>
  <c r="K32" i="2"/>
  <c r="Q28" i="2"/>
  <c r="Q47" i="2" s="1"/>
  <c r="O28" i="2"/>
  <c r="L28" i="2"/>
  <c r="L47" i="2" s="1"/>
  <c r="N47" i="2" s="1"/>
  <c r="K28" i="2"/>
  <c r="L46" i="2"/>
  <c r="Q25" i="2"/>
  <c r="Q44" i="2" s="1"/>
  <c r="O25" i="2"/>
  <c r="K25" i="2"/>
  <c r="Q24" i="2"/>
  <c r="Q43" i="2" s="1"/>
  <c r="O24" i="2"/>
  <c r="L24" i="2"/>
  <c r="L43" i="2" s="1"/>
  <c r="K24" i="2"/>
  <c r="Q23" i="2"/>
  <c r="O23" i="2"/>
  <c r="W23" i="2" s="1"/>
  <c r="L23" i="2"/>
  <c r="N23" i="2" s="1"/>
  <c r="K23" i="2"/>
  <c r="Q17" i="2"/>
  <c r="O17" i="2"/>
  <c r="W17" i="2" s="1"/>
  <c r="L17" i="2"/>
  <c r="N17" i="2" s="1"/>
  <c r="K17" i="2"/>
  <c r="Q12" i="2"/>
  <c r="O12" i="2"/>
  <c r="W12" i="2" s="1"/>
  <c r="L12" i="2"/>
  <c r="N12" i="2" s="1"/>
  <c r="K12" i="2"/>
  <c r="Q11" i="2"/>
  <c r="O11" i="2"/>
  <c r="W11" i="2" s="1"/>
  <c r="L11" i="2"/>
  <c r="N11" i="2" s="1"/>
  <c r="K11" i="2"/>
  <c r="Q10" i="2"/>
  <c r="O10" i="2"/>
  <c r="W10" i="2" s="1"/>
  <c r="L10" i="2"/>
  <c r="N10" i="2" s="1"/>
  <c r="K10" i="2"/>
  <c r="O44" i="2" l="1"/>
  <c r="W44" i="2" s="1"/>
  <c r="W25" i="2"/>
  <c r="O47" i="2"/>
  <c r="W47" i="2" s="1"/>
  <c r="W28" i="2"/>
  <c r="O52" i="2"/>
  <c r="W52" i="2" s="1"/>
  <c r="W33" i="2"/>
  <c r="O57" i="2"/>
  <c r="W57" i="2" s="1"/>
  <c r="W38" i="2"/>
  <c r="O56" i="2"/>
  <c r="W56" i="2" s="1"/>
  <c r="W37" i="2"/>
  <c r="O43" i="2"/>
  <c r="W43" i="2" s="1"/>
  <c r="W24" i="2"/>
  <c r="O58" i="2"/>
  <c r="W58" i="2" s="1"/>
  <c r="W39" i="2"/>
  <c r="N33" i="2"/>
  <c r="L52" i="2"/>
  <c r="N52" i="2" s="1"/>
  <c r="N31" i="2"/>
  <c r="L50" i="2"/>
  <c r="N50" i="2" s="1"/>
  <c r="G112" i="2"/>
  <c r="G132" i="2" s="1"/>
  <c r="J135" i="2"/>
  <c r="J141" i="2"/>
  <c r="J148" i="2"/>
  <c r="I143" i="2"/>
  <c r="I148" i="2"/>
  <c r="N44" i="2"/>
  <c r="I138" i="2"/>
  <c r="I139" i="2"/>
  <c r="J139" i="2"/>
  <c r="J147" i="2"/>
  <c r="I141" i="2"/>
  <c r="I145" i="2"/>
  <c r="J136" i="2"/>
  <c r="I134" i="2"/>
  <c r="I136" i="2"/>
  <c r="I137" i="2"/>
  <c r="J138" i="2"/>
  <c r="N46" i="2"/>
  <c r="N27" i="2"/>
  <c r="N54" i="2"/>
  <c r="N35" i="2"/>
  <c r="K43" i="2"/>
  <c r="K44" i="2"/>
  <c r="J137" i="2"/>
  <c r="N51" i="2"/>
  <c r="N32" i="2"/>
  <c r="N37" i="2"/>
  <c r="N57" i="2"/>
  <c r="N38" i="2"/>
  <c r="N58" i="2"/>
  <c r="N39" i="2"/>
  <c r="K55" i="2"/>
  <c r="K58" i="2"/>
  <c r="N43" i="2"/>
  <c r="N24" i="2"/>
  <c r="N55" i="2"/>
  <c r="N36" i="2"/>
  <c r="K51" i="2"/>
  <c r="N56" i="2"/>
  <c r="N28" i="2"/>
  <c r="N53" i="2"/>
  <c r="N34" i="2"/>
  <c r="K47" i="2"/>
  <c r="K53" i="2"/>
  <c r="K57" i="2"/>
  <c r="K52" i="2"/>
  <c r="K56" i="2"/>
  <c r="E100" i="2"/>
  <c r="K11" i="1"/>
  <c r="P11" i="1"/>
  <c r="N11" i="1"/>
  <c r="L11" i="1"/>
  <c r="J120" i="1" l="1"/>
  <c r="I120" i="1"/>
  <c r="B139" i="1"/>
  <c r="J139" i="1"/>
  <c r="I139" i="1"/>
  <c r="B140" i="1"/>
  <c r="F140" i="1"/>
  <c r="G140" i="1"/>
  <c r="H140" i="1"/>
  <c r="E140" i="1"/>
  <c r="J118" i="1"/>
  <c r="I118" i="1"/>
  <c r="I140" i="1" l="1"/>
  <c r="J140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K85" i="1"/>
  <c r="K84" i="1"/>
  <c r="K83" i="1"/>
  <c r="K78" i="1"/>
  <c r="K36" i="1"/>
  <c r="K35" i="1"/>
  <c r="K34" i="1"/>
  <c r="K33" i="1"/>
  <c r="K32" i="1"/>
  <c r="K31" i="1"/>
  <c r="K30" i="1"/>
  <c r="K29" i="1"/>
  <c r="K28" i="1"/>
  <c r="K27" i="1"/>
  <c r="K26" i="1"/>
  <c r="K24" i="1"/>
  <c r="K23" i="1"/>
  <c r="K22" i="1"/>
  <c r="K10" i="1"/>
  <c r="K13" i="1"/>
  <c r="K14" i="1"/>
  <c r="K15" i="1"/>
  <c r="K16" i="1"/>
  <c r="K9" i="1"/>
  <c r="D141" i="1" l="1"/>
  <c r="D142" i="1"/>
  <c r="D139" i="1"/>
  <c r="D133" i="1"/>
  <c r="D130" i="1"/>
  <c r="D131" i="1"/>
  <c r="D132" i="1"/>
  <c r="D129" i="1"/>
  <c r="D126" i="1"/>
  <c r="D97" i="1"/>
  <c r="D44" i="1"/>
  <c r="D45" i="1"/>
  <c r="D46" i="1"/>
  <c r="D47" i="1"/>
  <c r="D48" i="1"/>
  <c r="D49" i="1"/>
  <c r="D50" i="1"/>
  <c r="D51" i="1"/>
  <c r="D52" i="1"/>
  <c r="D53" i="1"/>
  <c r="D40" i="1"/>
  <c r="F92" i="1"/>
  <c r="E97" i="1"/>
  <c r="G32" i="1"/>
  <c r="G49" i="1" s="1"/>
  <c r="G28" i="1"/>
  <c r="G45" i="1" s="1"/>
  <c r="G26" i="1"/>
  <c r="G43" i="1" s="1"/>
  <c r="G83" i="1"/>
  <c r="G15" i="1"/>
  <c r="G14" i="1"/>
  <c r="G13" i="1"/>
  <c r="G41" i="1"/>
  <c r="H41" i="1"/>
  <c r="E43" i="1"/>
  <c r="F43" i="1"/>
  <c r="H43" i="1"/>
  <c r="G44" i="1"/>
  <c r="H44" i="1"/>
  <c r="E45" i="1"/>
  <c r="F45" i="1"/>
  <c r="H45" i="1"/>
  <c r="G46" i="1"/>
  <c r="H46" i="1"/>
  <c r="G47" i="1"/>
  <c r="H47" i="1"/>
  <c r="G48" i="1"/>
  <c r="H48" i="1"/>
  <c r="E49" i="1"/>
  <c r="F49" i="1"/>
  <c r="H49" i="1"/>
  <c r="F50" i="1"/>
  <c r="H50" i="1"/>
  <c r="G51" i="1"/>
  <c r="H51" i="1"/>
  <c r="G52" i="1"/>
  <c r="H52" i="1"/>
  <c r="G53" i="1"/>
  <c r="H53" i="1"/>
  <c r="G40" i="1"/>
  <c r="H40" i="1"/>
  <c r="C40" i="1"/>
  <c r="C43" i="1"/>
  <c r="C44" i="1"/>
  <c r="C45" i="1"/>
  <c r="C46" i="1"/>
  <c r="C47" i="1"/>
  <c r="C48" i="1"/>
  <c r="C49" i="1"/>
  <c r="C50" i="1"/>
  <c r="C51" i="1"/>
  <c r="C52" i="1"/>
  <c r="C53" i="1"/>
  <c r="C38" i="1"/>
  <c r="G33" i="1"/>
  <c r="G50" i="1" s="1"/>
  <c r="E82" i="1"/>
  <c r="F82" i="1"/>
  <c r="G82" i="1"/>
  <c r="H82" i="1"/>
  <c r="E81" i="1"/>
  <c r="E76" i="1" s="1"/>
  <c r="G81" i="1"/>
  <c r="G76" i="1" s="1"/>
  <c r="L85" i="1" l="1"/>
  <c r="L83" i="1"/>
  <c r="L15" i="1"/>
  <c r="L14" i="1"/>
  <c r="L13" i="1"/>
  <c r="N33" i="1"/>
  <c r="N50" i="1" s="1"/>
  <c r="N31" i="1"/>
  <c r="N48" i="1" s="1"/>
  <c r="N29" i="1"/>
  <c r="N46" i="1" s="1"/>
  <c r="L32" i="1"/>
  <c r="L49" i="1" s="1"/>
  <c r="L28" i="1"/>
  <c r="L45" i="1" s="1"/>
  <c r="L26" i="1"/>
  <c r="L43" i="1" s="1"/>
  <c r="Q51" i="1" l="1"/>
  <c r="Q52" i="1"/>
  <c r="Q53" i="1"/>
  <c r="Q47" i="1"/>
  <c r="Q44" i="1"/>
  <c r="Q40" i="1"/>
  <c r="P78" i="1"/>
  <c r="P84" i="1"/>
  <c r="P36" i="1"/>
  <c r="P53" i="1" s="1"/>
  <c r="P35" i="1"/>
  <c r="P52" i="1" s="1"/>
  <c r="P34" i="1"/>
  <c r="P51" i="1" s="1"/>
  <c r="P30" i="1"/>
  <c r="P47" i="1" s="1"/>
  <c r="P27" i="1"/>
  <c r="P44" i="1" s="1"/>
  <c r="P23" i="1"/>
  <c r="P40" i="1" s="1"/>
  <c r="P22" i="1"/>
  <c r="P16" i="1"/>
  <c r="P10" i="1"/>
  <c r="P9" i="1"/>
  <c r="P82" i="1"/>
  <c r="P77" i="1" s="1"/>
  <c r="Q82" i="1"/>
  <c r="Q77" i="1" s="1"/>
  <c r="P81" i="1"/>
  <c r="P76" i="1" s="1"/>
  <c r="H125" i="1" l="1"/>
  <c r="F125" i="1"/>
  <c r="G125" i="1"/>
  <c r="E125" i="1"/>
  <c r="G97" i="1"/>
  <c r="H92" i="1"/>
  <c r="H97" i="1" s="1"/>
  <c r="F97" i="1"/>
  <c r="G142" i="1" l="1"/>
  <c r="E142" i="1"/>
  <c r="G141" i="1"/>
  <c r="E141" i="1"/>
  <c r="G139" i="1"/>
  <c r="E139" i="1"/>
  <c r="G138" i="1"/>
  <c r="E138" i="1"/>
  <c r="G137" i="1"/>
  <c r="E137" i="1"/>
  <c r="G136" i="1"/>
  <c r="E136" i="1"/>
  <c r="G135" i="1"/>
  <c r="E135" i="1"/>
  <c r="G134" i="1"/>
  <c r="E134" i="1"/>
  <c r="E128" i="1"/>
  <c r="G128" i="1"/>
  <c r="E129" i="1"/>
  <c r="G129" i="1"/>
  <c r="E130" i="1"/>
  <c r="G130" i="1"/>
  <c r="E131" i="1"/>
  <c r="G131" i="1"/>
  <c r="E132" i="1"/>
  <c r="G132" i="1"/>
  <c r="G126" i="1"/>
  <c r="E126" i="1"/>
  <c r="B128" i="1"/>
  <c r="B133" i="1"/>
  <c r="B134" i="1"/>
  <c r="B135" i="1"/>
  <c r="B136" i="1"/>
  <c r="B137" i="1"/>
  <c r="B138" i="1"/>
  <c r="B126" i="1"/>
  <c r="N16" i="1"/>
  <c r="L16" i="1"/>
  <c r="N10" i="1"/>
  <c r="L10" i="1"/>
  <c r="N9" i="1"/>
  <c r="L9" i="1"/>
  <c r="H121" i="1"/>
  <c r="H142" i="1" s="1"/>
  <c r="F121" i="1"/>
  <c r="F142" i="1" s="1"/>
  <c r="H119" i="1"/>
  <c r="H141" i="1" s="1"/>
  <c r="F119" i="1"/>
  <c r="F141" i="1" s="1"/>
  <c r="H139" i="1"/>
  <c r="F117" i="1"/>
  <c r="F139" i="1" s="1"/>
  <c r="H112" i="1"/>
  <c r="H134" i="1" s="1"/>
  <c r="F112" i="1"/>
  <c r="F134" i="1" s="1"/>
  <c r="H110" i="1"/>
  <c r="H132" i="1" s="1"/>
  <c r="F110" i="1"/>
  <c r="F132" i="1" s="1"/>
  <c r="H109" i="1"/>
  <c r="H131" i="1" s="1"/>
  <c r="F109" i="1"/>
  <c r="F131" i="1" s="1"/>
  <c r="H108" i="1"/>
  <c r="H130" i="1" s="1"/>
  <c r="F108" i="1"/>
  <c r="F130" i="1" s="1"/>
  <c r="H107" i="1"/>
  <c r="H129" i="1" s="1"/>
  <c r="F107" i="1"/>
  <c r="F129" i="1" s="1"/>
  <c r="H106" i="1"/>
  <c r="H128" i="1" s="1"/>
  <c r="F106" i="1"/>
  <c r="F128" i="1" s="1"/>
  <c r="H104" i="1"/>
  <c r="H126" i="1" s="1"/>
  <c r="F104" i="1"/>
  <c r="F126" i="1" s="1"/>
  <c r="B85" i="1" l="1"/>
  <c r="M53" i="1"/>
  <c r="O53" i="1"/>
  <c r="J53" i="1"/>
  <c r="I53" i="1"/>
  <c r="M52" i="1"/>
  <c r="O52" i="1"/>
  <c r="J52" i="1"/>
  <c r="I52" i="1"/>
  <c r="O51" i="1"/>
  <c r="M50" i="1"/>
  <c r="M51" i="1"/>
  <c r="O47" i="1"/>
  <c r="M46" i="1"/>
  <c r="M47" i="1"/>
  <c r="M48" i="1"/>
  <c r="I46" i="1"/>
  <c r="J46" i="1"/>
  <c r="K46" i="1" s="1"/>
  <c r="I47" i="1"/>
  <c r="J47" i="1"/>
  <c r="K47" i="1" s="1"/>
  <c r="I48" i="1"/>
  <c r="J48" i="1"/>
  <c r="I49" i="1"/>
  <c r="J49" i="1"/>
  <c r="K49" i="1" s="1"/>
  <c r="I50" i="1"/>
  <c r="J50" i="1"/>
  <c r="K50" i="1" s="1"/>
  <c r="I51" i="1"/>
  <c r="J51" i="1"/>
  <c r="J45" i="1"/>
  <c r="J44" i="1"/>
  <c r="M44" i="1"/>
  <c r="O44" i="1"/>
  <c r="I43" i="1"/>
  <c r="J43" i="1"/>
  <c r="I41" i="1"/>
  <c r="K42" i="1" s="1"/>
  <c r="J41" i="1"/>
  <c r="K41" i="1" s="1"/>
  <c r="J40" i="1"/>
  <c r="M40" i="1"/>
  <c r="O40" i="1"/>
  <c r="B131" i="1"/>
  <c r="N78" i="1"/>
  <c r="L78" i="1"/>
  <c r="B81" i="1"/>
  <c r="B76" i="1" s="1"/>
  <c r="N84" i="1"/>
  <c r="L84" i="1"/>
  <c r="B84" i="1"/>
  <c r="I44" i="1"/>
  <c r="B38" i="1"/>
  <c r="B53" i="1"/>
  <c r="B52" i="1"/>
  <c r="B51" i="1"/>
  <c r="B50" i="1"/>
  <c r="B49" i="1"/>
  <c r="B48" i="1"/>
  <c r="B47" i="1"/>
  <c r="B46" i="1"/>
  <c r="B45" i="1"/>
  <c r="B44" i="1"/>
  <c r="B40" i="1"/>
  <c r="B43" i="1"/>
  <c r="I45" i="1"/>
  <c r="G90" i="1"/>
  <c r="L82" i="1"/>
  <c r="L77" i="1" s="1"/>
  <c r="M82" i="1"/>
  <c r="M77" i="1" s="1"/>
  <c r="N82" i="1"/>
  <c r="N77" i="1" s="1"/>
  <c r="O82" i="1"/>
  <c r="O77" i="1" s="1"/>
  <c r="E90" i="1"/>
  <c r="L81" i="1"/>
  <c r="L76" i="1" s="1"/>
  <c r="N81" i="1"/>
  <c r="N76" i="1" s="1"/>
  <c r="B129" i="1"/>
  <c r="B130" i="1"/>
  <c r="B132" i="1"/>
  <c r="B142" i="1"/>
  <c r="L30" i="1"/>
  <c r="N30" i="1"/>
  <c r="N47" i="1" s="1"/>
  <c r="I40" i="1"/>
  <c r="L22" i="1"/>
  <c r="L23" i="1"/>
  <c r="L40" i="1" s="1"/>
  <c r="L27" i="1"/>
  <c r="L29" i="1"/>
  <c r="L31" i="1"/>
  <c r="L33" i="1"/>
  <c r="L34" i="1"/>
  <c r="L35" i="1"/>
  <c r="L52" i="1" s="1"/>
  <c r="L36" i="1"/>
  <c r="N22" i="1"/>
  <c r="N23" i="1"/>
  <c r="N40" i="1" s="1"/>
  <c r="N27" i="1"/>
  <c r="N44" i="1" s="1"/>
  <c r="N34" i="1"/>
  <c r="N51" i="1" s="1"/>
  <c r="N35" i="1"/>
  <c r="N52" i="1" s="1"/>
  <c r="N36" i="1"/>
  <c r="N53" i="1" s="1"/>
  <c r="K43" i="1" l="1"/>
  <c r="K51" i="1"/>
  <c r="K48" i="1"/>
  <c r="K52" i="1"/>
  <c r="K53" i="1"/>
  <c r="K40" i="1"/>
  <c r="K44" i="1"/>
  <c r="K45" i="1"/>
  <c r="G95" i="1"/>
  <c r="G102" i="1"/>
  <c r="G124" i="1" s="1"/>
  <c r="E95" i="1"/>
  <c r="E102" i="1"/>
  <c r="E124" i="1" s="1"/>
  <c r="E89" i="1"/>
  <c r="B141" i="1"/>
  <c r="B97" i="1"/>
  <c r="L53" i="1"/>
  <c r="L48" i="1"/>
  <c r="L50" i="1"/>
  <c r="L46" i="1"/>
  <c r="L47" i="1"/>
  <c r="L44" i="1"/>
  <c r="L51" i="1"/>
  <c r="E94" i="1" l="1"/>
  <c r="D60" i="4"/>
</calcChain>
</file>

<file path=xl/sharedStrings.xml><?xml version="1.0" encoding="utf-8"?>
<sst xmlns="http://schemas.openxmlformats.org/spreadsheetml/2006/main" count="934" uniqueCount="231">
  <si>
    <t>1 п/г</t>
  </si>
  <si>
    <t>2 п/г</t>
  </si>
  <si>
    <t>мкр.Красный Октябрь</t>
  </si>
  <si>
    <t>пос.Вольгинский</t>
  </si>
  <si>
    <t>пос.Содышка</t>
  </si>
  <si>
    <t>Филиал</t>
  </si>
  <si>
    <t>Гороховецкий филиал</t>
  </si>
  <si>
    <t>г.Гороховец</t>
  </si>
  <si>
    <t>ТЭК-3 (ОАО «ГТК»)</t>
  </si>
  <si>
    <t>ТЭК-4 (ОАО «ГСЗ»)</t>
  </si>
  <si>
    <t>г.Гусь-Хрустальный</t>
  </si>
  <si>
    <t>г.Гусь-Хрустальный, в т.ч</t>
  </si>
  <si>
    <t>ТЭК-2 (ООО «БауТекс»)</t>
  </si>
  <si>
    <t>г.Киржач</t>
  </si>
  <si>
    <t>г.Ковров</t>
  </si>
  <si>
    <t>г.Ковров (ООО "КЭТК")</t>
  </si>
  <si>
    <t>г.Гусь-Хрустальный (от ТЭК-2)</t>
  </si>
  <si>
    <t>Петушинский филиал</t>
  </si>
  <si>
    <t>г.Лакинск</t>
  </si>
  <si>
    <t>о.Муром</t>
  </si>
  <si>
    <t>Селивановский филиал</t>
  </si>
  <si>
    <t>г.Собинка</t>
  </si>
  <si>
    <t>д.Пенкино, Камешковский р-н</t>
  </si>
  <si>
    <t>САХ, г.Владимир</t>
  </si>
  <si>
    <t>мкр.Пиганово, г.Владимир</t>
  </si>
  <si>
    <t>т/б "Ладога", г.Владимир</t>
  </si>
  <si>
    <t>Петушинский филиал, в т.ч.</t>
  </si>
  <si>
    <t>г.Петушки</t>
  </si>
  <si>
    <t>г.Покров</t>
  </si>
  <si>
    <t>Нагорное СП</t>
  </si>
  <si>
    <t>Пекшинское СП</t>
  </si>
  <si>
    <t>Петушинское СП</t>
  </si>
  <si>
    <t>компонент вода</t>
  </si>
  <si>
    <t>компонент тепло</t>
  </si>
  <si>
    <t>Открытая система теплоснабжения</t>
  </si>
  <si>
    <t>Тариф на ГВС (закрытая система теплоснабжения)</t>
  </si>
  <si>
    <t>период регулирования</t>
  </si>
  <si>
    <t>2017 - 2021</t>
  </si>
  <si>
    <t>2016 - 2018</t>
  </si>
  <si>
    <t>2017 - 2019</t>
  </si>
  <si>
    <t>Постановление ДЦиТ</t>
  </si>
  <si>
    <t>от 19.12.2017 г. № 59/92</t>
  </si>
  <si>
    <t>от 19.12.2017 г. № 59/87</t>
  </si>
  <si>
    <t>от 18.12.2017 г. № 58/1</t>
  </si>
  <si>
    <t>от 18.12.2017 г. № 58/14</t>
  </si>
  <si>
    <t>от 18.12.2017 г. № 58/15</t>
  </si>
  <si>
    <t>от 18.12.2017 г. № 58/3</t>
  </si>
  <si>
    <t>от 18.12.2017 г. № 58/2</t>
  </si>
  <si>
    <t>от 18.12.2017 г. № 58/11</t>
  </si>
  <si>
    <t>от 19.12.2017 г. № 59/90</t>
  </si>
  <si>
    <t>от 19.12.2017 г. № 59/88</t>
  </si>
  <si>
    <t>от 19.12.2017 г. № 59/93</t>
  </si>
  <si>
    <t>от 19.12.2017 г. № 59/89</t>
  </si>
  <si>
    <t>от 18.12.2017 г. № 58/13</t>
  </si>
  <si>
    <t>от 18.12.2017 г. № 58/12</t>
  </si>
  <si>
    <t>от 18.12.2017 г. № 58/9</t>
  </si>
  <si>
    <t>от 18.12.2017 г. № 58/8</t>
  </si>
  <si>
    <t>от 19.12.2017 г. № 59/91</t>
  </si>
  <si>
    <t>от 18.12.2017 г. № 58/18</t>
  </si>
  <si>
    <t>от 18.12.2017 г. № 58/17</t>
  </si>
  <si>
    <t>от 18.12.2017 г. № 58/16</t>
  </si>
  <si>
    <t>от 18.12.2017 г. № 58/6</t>
  </si>
  <si>
    <t>от 18.12.2017 г. № 58/4</t>
  </si>
  <si>
    <t>от 18.12.2017 г. № 58/7, от 18.12.2017 г. №58/5</t>
  </si>
  <si>
    <t>от 18.12.2017 г. № 58/10</t>
  </si>
  <si>
    <t>от 19.12.2017 г. № 59/94</t>
  </si>
  <si>
    <t>Для населения (с учетом НДС)</t>
  </si>
  <si>
    <t>Для потребителей, в случае отсутствия  дифференциации тарифов по схеме подключения (без учета НДС)</t>
  </si>
  <si>
    <t>Тариф на теловую энергию (до конечного потребителя), руб./Гкал</t>
  </si>
  <si>
    <t>Тариф на теловую энергию (на коллекторах источника), руб./Гкал (без учета НДС)</t>
  </si>
  <si>
    <t>Тариф на передачу тепловой энергии, руб./Гкал (без учета НДС)</t>
  </si>
  <si>
    <t>Тариф на компенсацию потерь, руб./Гкал (без учета НДС)</t>
  </si>
  <si>
    <t>установленные ДЦиТ,</t>
  </si>
  <si>
    <t xml:space="preserve">Тарифы ООО "Владимиртеплогаз",  </t>
  </si>
  <si>
    <t xml:space="preserve"> на тепловую энергию, теплоноситель и горячее водоснабжение,</t>
  </si>
  <si>
    <t xml:space="preserve"> на текущий долгосрочный период регулирования</t>
  </si>
  <si>
    <t>от 20.12.2017 г. № 60/10</t>
  </si>
  <si>
    <t>от 20.12.2017 г. № 60/11</t>
  </si>
  <si>
    <t>от 18.01.2018 №2/3</t>
  </si>
  <si>
    <t>от 18.01.2018 №2/4</t>
  </si>
  <si>
    <t>от 18.01.2018 №2/5</t>
  </si>
  <si>
    <t>от 18.01.2018 №2/6</t>
  </si>
  <si>
    <t>от 18.01.2018 №2/7</t>
  </si>
  <si>
    <t>от 18.01.2018 №2/8</t>
  </si>
  <si>
    <t>от 18.01.2018 №2/9</t>
  </si>
  <si>
    <t>от 18.01.2018 №2/10</t>
  </si>
  <si>
    <t>от 18.01.2018 №2/11</t>
  </si>
  <si>
    <t>от 18.01.2018 №2/16</t>
  </si>
  <si>
    <t>от 18.01.2018 №2/12</t>
  </si>
  <si>
    <t>от 18.01.2018 №2/14</t>
  </si>
  <si>
    <t>от 18.01.2018 №2/13</t>
  </si>
  <si>
    <t>от 18.01.2018 №2/15</t>
  </si>
  <si>
    <t>от 18.01.2018 №2/17</t>
  </si>
  <si>
    <t>от 18.01.2018 №2/18</t>
  </si>
  <si>
    <t>Тариф на теплоноситель (закрытая система теплоснабжения), руб/куб.м. (без учета НДС)</t>
  </si>
  <si>
    <t>Для потребителей, руб/куб.м, руб./Гкал (без учета НДС)</t>
  </si>
  <si>
    <t>Для населения, руб/куб.м, руб./Гкал (с учетом НДС)</t>
  </si>
  <si>
    <t>рост %</t>
  </si>
  <si>
    <t>рост</t>
  </si>
  <si>
    <t>от 05.04.2018 г. № 10/1 (изм.в пост. от 18.12.2017 г. №58/15)</t>
  </si>
  <si>
    <t>пос.Вольгинский (до 05.04.2018)</t>
  </si>
  <si>
    <t>пос.Вольгинский (с 05.04.2018)</t>
  </si>
  <si>
    <t>-</t>
  </si>
  <si>
    <t>д.Переложниково (ДИП) Селивановский филиал</t>
  </si>
  <si>
    <t>от 01.03.2018 г. № 6/1</t>
  </si>
  <si>
    <t>2018 - 2021</t>
  </si>
  <si>
    <t>от 14.06.2018 г. № 20/1</t>
  </si>
  <si>
    <t>мкр.Энергетик, г.Владимир            (с 19.06.2018)</t>
  </si>
  <si>
    <t>г.Гороховец (до 17.10.2018)</t>
  </si>
  <si>
    <t>г.Гороховец (с 17.10.2018)</t>
  </si>
  <si>
    <t>от 11.10.2018 г. № 39/5 (изм.в пост. от 18.12.2017 г. № 58/3)</t>
  </si>
  <si>
    <t>от 11.10.2018г. №39/1 (изм. в пост. от 18.12.2017г. №58/3)</t>
  </si>
  <si>
    <t>Гороховецкий филиал                             (изменения с 17.10.2018)</t>
  </si>
  <si>
    <t>2019 - 2021</t>
  </si>
  <si>
    <t>2019 - 2023</t>
  </si>
  <si>
    <t>Тариф на теплоноситель (при открытой системе теплоснабжения), руб/куб.м. (без учета НДС)</t>
  </si>
  <si>
    <t>от 20.12.2018 №53/70</t>
  </si>
  <si>
    <t>от 20.12.2018 №53/69</t>
  </si>
  <si>
    <t>от 20.12.2018 №53/68</t>
  </si>
  <si>
    <t>от 20.12.2018 №53/67</t>
  </si>
  <si>
    <t>от 20.12.2018 №53/66</t>
  </si>
  <si>
    <t>от 20.12.2018 №53/65</t>
  </si>
  <si>
    <t>от 20.12.2018 №53/64</t>
  </si>
  <si>
    <t>от 20.12.2018 №53/63</t>
  </si>
  <si>
    <t>от 20.12.2018 №53/62</t>
  </si>
  <si>
    <t>от 20.12.2018 №53/61</t>
  </si>
  <si>
    <t>от 20.12.2018 №53/60</t>
  </si>
  <si>
    <t>от 20.12.2018 №53/59</t>
  </si>
  <si>
    <t>от 20.12.2018 №53/58</t>
  </si>
  <si>
    <t>от 20.12.2018 №53/57</t>
  </si>
  <si>
    <t>от 20.12.2018 №53/56</t>
  </si>
  <si>
    <t>от 20.12.2018 №53/55</t>
  </si>
  <si>
    <t>от 20.12.2018 №53/53</t>
  </si>
  <si>
    <t>от 20.12.2018 №53/54</t>
  </si>
  <si>
    <t>от 20.12.2018 №53/51</t>
  </si>
  <si>
    <t>от 20.12.2018 №53/52</t>
  </si>
  <si>
    <t>от 20.12.2018 №53/49</t>
  </si>
  <si>
    <t>от 20.12.2018 №53/50</t>
  </si>
  <si>
    <t>от 20.12.2018 №53/47</t>
  </si>
  <si>
    <t>от 20.12.2018 №53/48</t>
  </si>
  <si>
    <t>от 20.12.2018 №53/46</t>
  </si>
  <si>
    <t>от 20.12.2018 №53/44</t>
  </si>
  <si>
    <t>от 20.12.2018 №53/45</t>
  </si>
  <si>
    <t>от 20.12.2018 №53/43</t>
  </si>
  <si>
    <t>от 20.12.2018 №53/42</t>
  </si>
  <si>
    <t>от 20.12.2018 №53/41</t>
  </si>
  <si>
    <t>от 20.12.2018 №53/40</t>
  </si>
  <si>
    <t>ст.контур</t>
  </si>
  <si>
    <t>жилэкс</t>
  </si>
  <si>
    <t>от 20.12.2018 №53/39</t>
  </si>
  <si>
    <t>КЭМЗ, Тепло</t>
  </si>
  <si>
    <t>от 20.12.2018 №53/38</t>
  </si>
  <si>
    <t>от 20.12.2018 №53/36</t>
  </si>
  <si>
    <t>от 20.12.2018 №53/35</t>
  </si>
  <si>
    <t>от 20.12.2018 №53/34</t>
  </si>
  <si>
    <t>от 20.12.2018 №53/33</t>
  </si>
  <si>
    <t>от 20.12.2018 №53/32</t>
  </si>
  <si>
    <t>от 20.12.2018 №53/31</t>
  </si>
  <si>
    <t>от 20.12.2018 №53/30</t>
  </si>
  <si>
    <t>от 20.12.2018 №53/29</t>
  </si>
  <si>
    <t>от 20.12.2018 №53/28</t>
  </si>
  <si>
    <t>от 20.12.2018 №53/27</t>
  </si>
  <si>
    <t>от 20.12.2018 №53/26</t>
  </si>
  <si>
    <t>от 20.12.2018 №53/25</t>
  </si>
  <si>
    <t xml:space="preserve"> на тепловую энергию, теплоноситель, передачу тепловой энергии, компенсацию потерь </t>
  </si>
  <si>
    <t>и горячее водоснабжение в закрытых и открытых системах,</t>
  </si>
  <si>
    <t>Тариф на тепловую энергию (на коллекторах источника), руб./Гкал (без учета НДС)</t>
  </si>
  <si>
    <t xml:space="preserve">Гороховецкий филиал  </t>
  </si>
  <si>
    <t>мкр. Красный Октябрь</t>
  </si>
  <si>
    <t>мкр.Энергетик, г.Владимир</t>
  </si>
  <si>
    <t xml:space="preserve">Гороховецкий филиал     </t>
  </si>
  <si>
    <t>от 03.12.2019 №45/21                      с 13.12.2019</t>
  </si>
  <si>
    <t>от 03.12.2019 №45/22               с 13.12.2019</t>
  </si>
  <si>
    <t>Боголюбово, Сновицы (КЧС)</t>
  </si>
  <si>
    <t>с. Гавриловское (КЧС)</t>
  </si>
  <si>
    <t>от 19.12.2019 №50/31</t>
  </si>
  <si>
    <t>от 19.12.2019 №50/33</t>
  </si>
  <si>
    <t>от 19.12.2019 №50/30</t>
  </si>
  <si>
    <t>от 19.12.2019 №50/28</t>
  </si>
  <si>
    <t>от 19.12.2019 №50/26</t>
  </si>
  <si>
    <t>от 19.12.2019 №50/24</t>
  </si>
  <si>
    <t>от 19.12.2019 №50/21</t>
  </si>
  <si>
    <t>от 19.12.2019 №50/19</t>
  </si>
  <si>
    <t>от 19.12.2019 №50/17</t>
  </si>
  <si>
    <t>от 19.12.2019 №50/13</t>
  </si>
  <si>
    <t>от 19.12.2019 №50/11</t>
  </si>
  <si>
    <t>от 19.12.2019 №50/10</t>
  </si>
  <si>
    <t>от 19.12.2019 №50/9</t>
  </si>
  <si>
    <t>от 19.12.2019 №50/8</t>
  </si>
  <si>
    <t>от 19.12.2019 №50/6</t>
  </si>
  <si>
    <t>от 03.09.2019 № 31/1 с 13.09.2019</t>
  </si>
  <si>
    <t>от 19.12.2019 №50/15</t>
  </si>
  <si>
    <t>от 19.12.2019 №50/16</t>
  </si>
  <si>
    <t>от 19.12.2019 №50/29</t>
  </si>
  <si>
    <t>2020 - 2024</t>
  </si>
  <si>
    <t>от 19.12.2019 №50/27</t>
  </si>
  <si>
    <t>от 19.12.2019 №50/3</t>
  </si>
  <si>
    <t>от 19.12.2019 №50/4</t>
  </si>
  <si>
    <t>от 19.12.2019 №50/5</t>
  </si>
  <si>
    <t>от 19.12.2019 №50/22</t>
  </si>
  <si>
    <t>от 19.12.2019 №50/20</t>
  </si>
  <si>
    <t>от 19.12.2019 №50/12</t>
  </si>
  <si>
    <t>от 19.12.2019 №50/25</t>
  </si>
  <si>
    <t>от 19.12.2019 №50/23</t>
  </si>
  <si>
    <t>от 19.12.2019 №50/7</t>
  </si>
  <si>
    <t>от 19.12.2019 №50/14</t>
  </si>
  <si>
    <t>от 19.12.2019 №50/18</t>
  </si>
  <si>
    <t>2019-2022</t>
  </si>
  <si>
    <t>Суздальский р-н (концессия)</t>
  </si>
  <si>
    <t>2019, 2020</t>
  </si>
  <si>
    <t>Нагорное СП (до 04.04.2019г.)</t>
  </si>
  <si>
    <t>Нагорное СП (с 04.04.2019г.)</t>
  </si>
  <si>
    <t>г.Гороховец (до 18.03.2019)</t>
  </si>
  <si>
    <t>г.Гороховец (с 18.03.2019)</t>
  </si>
  <si>
    <t xml:space="preserve"> от 03.12.2019 №45/23</t>
  </si>
  <si>
    <t xml:space="preserve"> от 03.12.2019 №45/25</t>
  </si>
  <si>
    <t>Суздальский район</t>
  </si>
  <si>
    <t xml:space="preserve"> от 03.12.2019 №45/24</t>
  </si>
  <si>
    <t>г. Костерево Петушинский район</t>
  </si>
  <si>
    <t>от 18.02.2020 № 4/16</t>
  </si>
  <si>
    <t>пос. Ставрово Собинский район</t>
  </si>
  <si>
    <t>2020-2023</t>
  </si>
  <si>
    <t>от 28.04.2020 №10/29                      с 30.04.2020</t>
  </si>
  <si>
    <t>от 23.01.2020 №2/10</t>
  </si>
  <si>
    <t>от 28.04.2020 №10/30                      с 30.04.2020</t>
  </si>
  <si>
    <t>от 07.09.2020 № 23/74            с 10.09.2020г.</t>
  </si>
  <si>
    <t>от 07.09.2020 № 23/75            с 10.09.2020г.</t>
  </si>
  <si>
    <t>13.08.2020 № 20/63 с 24.08.2020</t>
  </si>
  <si>
    <t>2020-2025</t>
  </si>
  <si>
    <t>от 13.08.2020 № 20/64 с 24.08.2020</t>
  </si>
  <si>
    <t>от 26.06.2020 №15/47                       с 06.07.2020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</si>
</sst>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₽_-;\-* #,##0.00\ _₽_-;_-* &quot;-&quot;??\ _₽_-;_-@_-"/>
  </numFmts>
  <fonts count="13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rgb="FF0070C0"/>
      <name val="Times New Roman"/>
      <family val="1"/>
      <charset val="204"/>
    </font>
    <font>
      <sz val="11"/>
      <color rgb="FF0070C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b/>
      <sz val="11"/>
      <color theme="0"/>
      <name val="Times New Roman"/>
      <family val="1"/>
      <charset val="204"/>
    </font>
    <font>
      <sz val="11"/>
      <color theme="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color theme="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7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731">
    <xf numFmtId="0" fontId="0" fillId="0" borderId="0" xfId="0"/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4" fontId="2" fillId="0" borderId="0" xfId="0" applyNumberFormat="1" applyFont="1" applyBorder="1" applyAlignment="1">
      <alignment vertical="center"/>
    </xf>
    <xf numFmtId="4" fontId="2" fillId="0" borderId="0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2" fontId="2" fillId="0" borderId="6" xfId="0" applyNumberFormat="1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14" xfId="0" applyFont="1" applyBorder="1" applyAlignment="1">
      <alignment vertical="center"/>
    </xf>
    <xf numFmtId="0" fontId="2" fillId="0" borderId="14" xfId="0" applyFont="1" applyBorder="1" applyAlignment="1">
      <alignment horizontal="left" vertical="center" indent="3"/>
    </xf>
    <xf numFmtId="0" fontId="2" fillId="0" borderId="15" xfId="0" applyFont="1" applyBorder="1" applyAlignment="1">
      <alignment horizontal="left" vertical="center"/>
    </xf>
    <xf numFmtId="4" fontId="2" fillId="0" borderId="21" xfId="0" applyNumberFormat="1" applyFont="1" applyBorder="1" applyAlignment="1">
      <alignment vertical="center"/>
    </xf>
    <xf numFmtId="4" fontId="2" fillId="0" borderId="21" xfId="0" applyNumberFormat="1" applyFont="1" applyBorder="1" applyAlignment="1">
      <alignment horizontal="right" vertical="center"/>
    </xf>
    <xf numFmtId="4" fontId="2" fillId="0" borderId="23" xfId="0" applyNumberFormat="1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4" fontId="2" fillId="0" borderId="24" xfId="0" applyNumberFormat="1" applyFont="1" applyBorder="1" applyAlignment="1">
      <alignment vertical="center"/>
    </xf>
    <xf numFmtId="0" fontId="3" fillId="0" borderId="2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4" fontId="2" fillId="0" borderId="11" xfId="0" applyNumberFormat="1" applyFont="1" applyBorder="1" applyAlignment="1">
      <alignment vertical="center"/>
    </xf>
    <xf numFmtId="4" fontId="2" fillId="0" borderId="4" xfId="0" applyNumberFormat="1" applyFont="1" applyBorder="1" applyAlignment="1">
      <alignment vertical="center"/>
    </xf>
    <xf numFmtId="4" fontId="2" fillId="0" borderId="22" xfId="0" applyNumberFormat="1" applyFont="1" applyBorder="1" applyAlignment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4" fontId="2" fillId="0" borderId="8" xfId="0" applyNumberFormat="1" applyFont="1" applyBorder="1" applyAlignment="1">
      <alignment vertical="center"/>
    </xf>
    <xf numFmtId="4" fontId="2" fillId="0" borderId="2" xfId="0" applyNumberFormat="1" applyFont="1" applyBorder="1" applyAlignment="1">
      <alignment vertical="center"/>
    </xf>
    <xf numFmtId="4" fontId="2" fillId="0" borderId="33" xfId="0" applyNumberFormat="1" applyFont="1" applyBorder="1" applyAlignment="1">
      <alignment vertical="center"/>
    </xf>
    <xf numFmtId="0" fontId="3" fillId="0" borderId="35" xfId="0" applyFont="1" applyBorder="1" applyAlignment="1">
      <alignment horizontal="center" vertical="center"/>
    </xf>
    <xf numFmtId="4" fontId="2" fillId="0" borderId="36" xfId="0" applyNumberFormat="1" applyFont="1" applyBorder="1" applyAlignment="1">
      <alignment vertical="center"/>
    </xf>
    <xf numFmtId="4" fontId="2" fillId="0" borderId="37" xfId="0" applyNumberFormat="1" applyFont="1" applyBorder="1" applyAlignment="1">
      <alignment vertical="center"/>
    </xf>
    <xf numFmtId="4" fontId="2" fillId="0" borderId="35" xfId="0" applyNumberFormat="1" applyFont="1" applyBorder="1" applyAlignment="1">
      <alignment vertical="center"/>
    </xf>
    <xf numFmtId="4" fontId="2" fillId="0" borderId="4" xfId="0" applyNumberFormat="1" applyFont="1" applyBorder="1" applyAlignment="1">
      <alignment horizontal="right" vertical="center"/>
    </xf>
    <xf numFmtId="4" fontId="2" fillId="0" borderId="37" xfId="0" applyNumberFormat="1" applyFont="1" applyBorder="1" applyAlignment="1">
      <alignment horizontal="right" vertical="center"/>
    </xf>
    <xf numFmtId="4" fontId="2" fillId="0" borderId="2" xfId="0" applyNumberFormat="1" applyFont="1" applyBorder="1" applyAlignment="1">
      <alignment horizontal="right" vertical="center"/>
    </xf>
    <xf numFmtId="2" fontId="2" fillId="0" borderId="0" xfId="0" applyNumberFormat="1" applyFont="1" applyBorder="1" applyAlignment="1">
      <alignment vertical="center"/>
    </xf>
    <xf numFmtId="4" fontId="2" fillId="0" borderId="21" xfId="0" applyNumberFormat="1" applyFont="1" applyBorder="1" applyAlignment="1">
      <alignment horizontal="center" vertical="center"/>
    </xf>
    <xf numFmtId="0" fontId="2" fillId="0" borderId="30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31" xfId="0" applyFont="1" applyBorder="1" applyAlignment="1">
      <alignment vertical="center"/>
    </xf>
    <xf numFmtId="4" fontId="2" fillId="0" borderId="4" xfId="0" applyNumberFormat="1" applyFont="1" applyBorder="1" applyAlignment="1">
      <alignment horizontal="center" vertical="center"/>
    </xf>
    <xf numFmtId="4" fontId="2" fillId="0" borderId="37" xfId="0" applyNumberFormat="1" applyFont="1" applyBorder="1" applyAlignment="1">
      <alignment horizontal="center" vertical="center"/>
    </xf>
    <xf numFmtId="4" fontId="2" fillId="0" borderId="35" xfId="0" applyNumberFormat="1" applyFont="1" applyBorder="1" applyAlignment="1">
      <alignment horizontal="center" vertical="center"/>
    </xf>
    <xf numFmtId="4" fontId="2" fillId="0" borderId="23" xfId="0" applyNumberFormat="1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/>
    </xf>
    <xf numFmtId="4" fontId="2" fillId="0" borderId="36" xfId="0" applyNumberFormat="1" applyFont="1" applyBorder="1" applyAlignment="1">
      <alignment horizontal="center" vertical="center"/>
    </xf>
    <xf numFmtId="4" fontId="2" fillId="0" borderId="24" xfId="0" applyNumberFormat="1" applyFont="1" applyBorder="1" applyAlignment="1">
      <alignment horizontal="center" vertical="center"/>
    </xf>
    <xf numFmtId="0" fontId="2" fillId="0" borderId="39" xfId="0" applyFont="1" applyBorder="1" applyAlignment="1">
      <alignment vertical="center"/>
    </xf>
    <xf numFmtId="0" fontId="2" fillId="0" borderId="40" xfId="0" applyFont="1" applyBorder="1" applyAlignment="1">
      <alignment horizontal="left" vertical="center"/>
    </xf>
    <xf numFmtId="0" fontId="2" fillId="0" borderId="41" xfId="0" applyFont="1" applyBorder="1" applyAlignment="1">
      <alignment vertical="center"/>
    </xf>
    <xf numFmtId="4" fontId="2" fillId="0" borderId="19" xfId="0" applyNumberFormat="1" applyFont="1" applyBorder="1" applyAlignment="1">
      <alignment vertical="center"/>
    </xf>
    <xf numFmtId="0" fontId="2" fillId="0" borderId="43" xfId="0" applyFont="1" applyBorder="1" applyAlignment="1">
      <alignment horizontal="left" vertical="center"/>
    </xf>
    <xf numFmtId="0" fontId="2" fillId="0" borderId="10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4" fontId="2" fillId="0" borderId="44" xfId="0" applyNumberFormat="1" applyFont="1" applyBorder="1" applyAlignment="1">
      <alignment vertical="center"/>
    </xf>
    <xf numFmtId="4" fontId="2" fillId="0" borderId="17" xfId="0" applyNumberFormat="1" applyFont="1" applyBorder="1" applyAlignment="1">
      <alignment vertical="center"/>
    </xf>
    <xf numFmtId="4" fontId="2" fillId="0" borderId="46" xfId="0" applyNumberFormat="1" applyFont="1" applyBorder="1" applyAlignment="1">
      <alignment vertical="center"/>
    </xf>
    <xf numFmtId="4" fontId="2" fillId="0" borderId="23" xfId="0" applyNumberFormat="1" applyFont="1" applyBorder="1" applyAlignment="1">
      <alignment horizontal="right" vertical="center"/>
    </xf>
    <xf numFmtId="0" fontId="2" fillId="0" borderId="39" xfId="0" applyFont="1" applyBorder="1" applyAlignment="1">
      <alignment horizontal="left" vertical="center"/>
    </xf>
    <xf numFmtId="0" fontId="2" fillId="0" borderId="41" xfId="0" applyFont="1" applyBorder="1" applyAlignment="1">
      <alignment horizontal="left" vertical="center"/>
    </xf>
    <xf numFmtId="4" fontId="2" fillId="0" borderId="22" xfId="0" applyNumberFormat="1" applyFont="1" applyBorder="1" applyAlignment="1">
      <alignment horizontal="right" vertical="center"/>
    </xf>
    <xf numFmtId="4" fontId="2" fillId="0" borderId="33" xfId="0" applyNumberFormat="1" applyFont="1" applyBorder="1" applyAlignment="1">
      <alignment horizontal="right" vertical="center"/>
    </xf>
    <xf numFmtId="4" fontId="2" fillId="0" borderId="35" xfId="0" applyNumberFormat="1" applyFont="1" applyBorder="1" applyAlignment="1">
      <alignment horizontal="right" vertical="center"/>
    </xf>
    <xf numFmtId="0" fontId="2" fillId="0" borderId="38" xfId="0" applyFont="1" applyBorder="1" applyAlignment="1">
      <alignment horizontal="left" vertical="center"/>
    </xf>
    <xf numFmtId="4" fontId="2" fillId="0" borderId="11" xfId="0" applyNumberFormat="1" applyFont="1" applyBorder="1" applyAlignment="1">
      <alignment horizontal="right" vertical="center"/>
    </xf>
    <xf numFmtId="4" fontId="2" fillId="0" borderId="8" xfId="0" applyNumberFormat="1" applyFont="1" applyBorder="1" applyAlignment="1">
      <alignment horizontal="right" vertical="center"/>
    </xf>
    <xf numFmtId="4" fontId="2" fillId="0" borderId="36" xfId="0" applyNumberFormat="1" applyFont="1" applyBorder="1" applyAlignment="1">
      <alignment horizontal="right" vertical="center"/>
    </xf>
    <xf numFmtId="4" fontId="2" fillId="0" borderId="24" xfId="0" applyNumberFormat="1" applyFont="1" applyBorder="1" applyAlignment="1">
      <alignment horizontal="right" vertical="center"/>
    </xf>
    <xf numFmtId="0" fontId="2" fillId="0" borderId="1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/>
    </xf>
    <xf numFmtId="0" fontId="2" fillId="0" borderId="38" xfId="0" applyFont="1" applyBorder="1" applyAlignment="1">
      <alignment vertical="center"/>
    </xf>
    <xf numFmtId="0" fontId="2" fillId="0" borderId="14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4" fontId="2" fillId="0" borderId="6" xfId="0" applyNumberFormat="1" applyFont="1" applyBorder="1" applyAlignment="1">
      <alignment vertical="center"/>
    </xf>
    <xf numFmtId="0" fontId="3" fillId="0" borderId="55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2" fillId="0" borderId="56" xfId="0" applyFont="1" applyBorder="1" applyAlignment="1">
      <alignment vertical="center"/>
    </xf>
    <xf numFmtId="4" fontId="2" fillId="0" borderId="56" xfId="0" applyNumberFormat="1" applyFont="1" applyBorder="1" applyAlignment="1">
      <alignment vertical="center"/>
    </xf>
    <xf numFmtId="4" fontId="2" fillId="0" borderId="58" xfId="0" applyNumberFormat="1" applyFont="1" applyBorder="1" applyAlignment="1">
      <alignment vertical="center"/>
    </xf>
    <xf numFmtId="2" fontId="2" fillId="0" borderId="56" xfId="0" applyNumberFormat="1" applyFont="1" applyBorder="1" applyAlignment="1">
      <alignment vertical="center"/>
    </xf>
    <xf numFmtId="2" fontId="2" fillId="0" borderId="58" xfId="0" applyNumberFormat="1" applyFont="1" applyBorder="1" applyAlignment="1">
      <alignment vertical="center"/>
    </xf>
    <xf numFmtId="0" fontId="3" fillId="0" borderId="22" xfId="0" applyFont="1" applyBorder="1" applyAlignment="1">
      <alignment horizontal="center" vertical="center" wrapText="1"/>
    </xf>
    <xf numFmtId="0" fontId="2" fillId="0" borderId="62" xfId="0" applyFont="1" applyBorder="1" applyAlignment="1">
      <alignment vertical="center"/>
    </xf>
    <xf numFmtId="0" fontId="2" fillId="0" borderId="15" xfId="0" applyFont="1" applyBorder="1" applyAlignment="1">
      <alignment horizontal="left" vertical="center" wrapText="1"/>
    </xf>
    <xf numFmtId="2" fontId="2" fillId="0" borderId="62" xfId="0" applyNumberFormat="1" applyFont="1" applyBorder="1" applyAlignment="1">
      <alignment vertical="center"/>
    </xf>
    <xf numFmtId="0" fontId="2" fillId="0" borderId="55" xfId="0" applyFont="1" applyBorder="1" applyAlignment="1">
      <alignment vertical="center"/>
    </xf>
    <xf numFmtId="4" fontId="2" fillId="0" borderId="55" xfId="0" applyNumberFormat="1" applyFont="1" applyBorder="1" applyAlignment="1">
      <alignment vertical="center"/>
    </xf>
    <xf numFmtId="0" fontId="2" fillId="0" borderId="9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28" xfId="0" applyFont="1" applyBorder="1" applyAlignment="1">
      <alignment horizontal="left" vertical="center"/>
    </xf>
    <xf numFmtId="0" fontId="2" fillId="0" borderId="36" xfId="0" applyFont="1" applyBorder="1" applyAlignment="1">
      <alignment vertical="center"/>
    </xf>
    <xf numFmtId="0" fontId="2" fillId="0" borderId="37" xfId="0" applyFont="1" applyBorder="1" applyAlignment="1">
      <alignment vertical="center"/>
    </xf>
    <xf numFmtId="0" fontId="2" fillId="0" borderId="35" xfId="0" applyFont="1" applyBorder="1" applyAlignment="1">
      <alignment vertical="center"/>
    </xf>
    <xf numFmtId="0" fontId="3" fillId="0" borderId="35" xfId="0" applyFont="1" applyBorder="1" applyAlignment="1">
      <alignment horizontal="center" vertical="center" wrapText="1"/>
    </xf>
    <xf numFmtId="2" fontId="2" fillId="0" borderId="24" xfId="0" applyNumberFormat="1" applyFont="1" applyBorder="1" applyAlignment="1">
      <alignment vertical="center"/>
    </xf>
    <xf numFmtId="2" fontId="2" fillId="0" borderId="11" xfId="0" applyNumberFormat="1" applyFont="1" applyBorder="1" applyAlignment="1">
      <alignment vertical="center"/>
    </xf>
    <xf numFmtId="0" fontId="2" fillId="0" borderId="13" xfId="0" applyFont="1" applyBorder="1" applyAlignment="1">
      <alignment horizontal="left" vertical="center"/>
    </xf>
    <xf numFmtId="0" fontId="2" fillId="0" borderId="31" xfId="0" applyFont="1" applyBorder="1" applyAlignment="1">
      <alignment horizontal="left" vertical="center"/>
    </xf>
    <xf numFmtId="0" fontId="5" fillId="0" borderId="23" xfId="0" applyFont="1" applyBorder="1" applyAlignment="1">
      <alignment horizontal="center" vertical="center"/>
    </xf>
    <xf numFmtId="10" fontId="6" fillId="0" borderId="21" xfId="0" applyNumberFormat="1" applyFont="1" applyBorder="1" applyAlignment="1">
      <alignment vertical="center"/>
    </xf>
    <xf numFmtId="10" fontId="6" fillId="0" borderId="23" xfId="0" applyNumberFormat="1" applyFont="1" applyBorder="1" applyAlignment="1">
      <alignment vertical="center"/>
    </xf>
    <xf numFmtId="10" fontId="6" fillId="0" borderId="24" xfId="0" applyNumberFormat="1" applyFont="1" applyBorder="1" applyAlignment="1">
      <alignment vertical="center"/>
    </xf>
    <xf numFmtId="10" fontId="6" fillId="0" borderId="2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vertical="center"/>
    </xf>
    <xf numFmtId="4" fontId="2" fillId="0" borderId="1" xfId="0" applyNumberFormat="1" applyFont="1" applyBorder="1" applyAlignment="1">
      <alignment vertical="center"/>
    </xf>
    <xf numFmtId="4" fontId="2" fillId="0" borderId="21" xfId="0" applyNumberFormat="1" applyFont="1" applyBorder="1" applyAlignment="1">
      <alignment vertical="center"/>
    </xf>
    <xf numFmtId="4" fontId="2" fillId="0" borderId="23" xfId="0" applyNumberFormat="1" applyFont="1" applyBorder="1" applyAlignment="1">
      <alignment vertical="center"/>
    </xf>
    <xf numFmtId="4" fontId="2" fillId="0" borderId="24" xfId="0" applyNumberFormat="1" applyFont="1" applyBorder="1" applyAlignment="1">
      <alignment vertical="center"/>
    </xf>
    <xf numFmtId="4" fontId="2" fillId="0" borderId="8" xfId="0" applyNumberFormat="1" applyFont="1" applyBorder="1" applyAlignment="1">
      <alignment vertical="center"/>
    </xf>
    <xf numFmtId="4" fontId="2" fillId="0" borderId="2" xfId="0" applyNumberFormat="1" applyFont="1" applyBorder="1" applyAlignment="1">
      <alignment vertical="center"/>
    </xf>
    <xf numFmtId="4" fontId="2" fillId="0" borderId="33" xfId="0" applyNumberFormat="1" applyFont="1" applyBorder="1" applyAlignment="1">
      <alignment vertical="center"/>
    </xf>
    <xf numFmtId="4" fontId="2" fillId="0" borderId="36" xfId="0" applyNumberFormat="1" applyFont="1" applyBorder="1" applyAlignment="1">
      <alignment vertical="center"/>
    </xf>
    <xf numFmtId="4" fontId="2" fillId="0" borderId="37" xfId="0" applyNumberFormat="1" applyFont="1" applyBorder="1" applyAlignment="1">
      <alignment vertical="center"/>
    </xf>
    <xf numFmtId="4" fontId="2" fillId="0" borderId="35" xfId="0" applyNumberFormat="1" applyFont="1" applyBorder="1" applyAlignment="1">
      <alignment vertical="center"/>
    </xf>
    <xf numFmtId="10" fontId="6" fillId="0" borderId="57" xfId="0" applyNumberFormat="1" applyFont="1" applyBorder="1" applyAlignment="1">
      <alignment vertical="center"/>
    </xf>
    <xf numFmtId="10" fontId="6" fillId="0" borderId="58" xfId="0" applyNumberFormat="1" applyFont="1" applyBorder="1" applyAlignment="1">
      <alignment vertical="center"/>
    </xf>
    <xf numFmtId="10" fontId="6" fillId="0" borderId="6" xfId="0" applyNumberFormat="1" applyFont="1" applyBorder="1" applyAlignment="1">
      <alignment vertical="center"/>
    </xf>
    <xf numFmtId="10" fontId="6" fillId="0" borderId="1" xfId="0" applyNumberFormat="1" applyFont="1" applyBorder="1" applyAlignment="1">
      <alignment vertical="center"/>
    </xf>
    <xf numFmtId="10" fontId="6" fillId="0" borderId="55" xfId="0" applyNumberFormat="1" applyFont="1" applyBorder="1" applyAlignment="1">
      <alignment vertical="center"/>
    </xf>
    <xf numFmtId="0" fontId="3" fillId="0" borderId="55" xfId="0" applyFont="1" applyBorder="1" applyAlignment="1">
      <alignment horizontal="center"/>
    </xf>
    <xf numFmtId="0" fontId="2" fillId="0" borderId="27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 wrapText="1"/>
    </xf>
    <xf numFmtId="10" fontId="2" fillId="0" borderId="0" xfId="0" applyNumberFormat="1" applyFont="1" applyAlignment="1">
      <alignment vertical="center"/>
    </xf>
    <xf numFmtId="0" fontId="2" fillId="0" borderId="14" xfId="0" applyFont="1" applyBorder="1" applyAlignment="1">
      <alignment horizontal="left" vertical="center" wrapText="1"/>
    </xf>
    <xf numFmtId="164" fontId="2" fillId="0" borderId="1" xfId="0" applyNumberFormat="1" applyFont="1" applyBorder="1" applyAlignment="1">
      <alignment vertical="center"/>
    </xf>
    <xf numFmtId="164" fontId="2" fillId="0" borderId="21" xfId="0" applyNumberFormat="1" applyFont="1" applyBorder="1" applyAlignment="1">
      <alignment vertical="center"/>
    </xf>
    <xf numFmtId="10" fontId="6" fillId="0" borderId="1" xfId="0" applyNumberFormat="1" applyFont="1" applyBorder="1" applyAlignment="1">
      <alignment horizontal="center" vertical="center"/>
    </xf>
    <xf numFmtId="10" fontId="6" fillId="0" borderId="21" xfId="0" applyNumberFormat="1" applyFont="1" applyBorder="1" applyAlignment="1">
      <alignment horizontal="center" vertical="center"/>
    </xf>
    <xf numFmtId="164" fontId="2" fillId="0" borderId="6" xfId="0" applyNumberFormat="1" applyFont="1" applyBorder="1" applyAlignment="1">
      <alignment vertical="center"/>
    </xf>
    <xf numFmtId="164" fontId="2" fillId="0" borderId="24" xfId="0" applyNumberFormat="1" applyFont="1" applyBorder="1" applyAlignment="1">
      <alignment vertical="center"/>
    </xf>
    <xf numFmtId="4" fontId="2" fillId="0" borderId="5" xfId="0" applyNumberFormat="1" applyFont="1" applyBorder="1" applyAlignment="1">
      <alignment vertical="center"/>
    </xf>
    <xf numFmtId="4" fontId="2" fillId="0" borderId="63" xfId="0" applyNumberFormat="1" applyFont="1" applyBorder="1" applyAlignment="1">
      <alignment vertical="center"/>
    </xf>
    <xf numFmtId="0" fontId="2" fillId="0" borderId="30" xfId="0" applyFont="1" applyBorder="1" applyAlignment="1">
      <alignment horizontal="left" vertical="center" wrapText="1"/>
    </xf>
    <xf numFmtId="4" fontId="2" fillId="0" borderId="24" xfId="0" applyNumberFormat="1" applyFont="1" applyBorder="1" applyAlignment="1">
      <alignment horizontal="right" vertical="center"/>
    </xf>
    <xf numFmtId="0" fontId="3" fillId="0" borderId="35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27" xfId="0" applyFont="1" applyBorder="1" applyAlignment="1">
      <alignment horizontal="left" vertical="center"/>
    </xf>
    <xf numFmtId="0" fontId="3" fillId="0" borderId="23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3" xfId="0" applyFont="1" applyBorder="1" applyAlignment="1">
      <alignment horizontal="left" vertical="center" wrapText="1"/>
    </xf>
    <xf numFmtId="4" fontId="2" fillId="0" borderId="24" xfId="0" applyNumberFormat="1" applyFont="1" applyBorder="1" applyAlignment="1">
      <alignment horizontal="right" vertical="center"/>
    </xf>
    <xf numFmtId="0" fontId="3" fillId="0" borderId="35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30" xfId="0" applyFont="1" applyBorder="1" applyAlignment="1">
      <alignment horizontal="left" vertical="center" wrapText="1"/>
    </xf>
    <xf numFmtId="0" fontId="3" fillId="0" borderId="23" xfId="0" applyFont="1" applyBorder="1" applyAlignment="1">
      <alignment horizontal="center" vertical="center"/>
    </xf>
    <xf numFmtId="10" fontId="6" fillId="0" borderId="21" xfId="0" applyNumberFormat="1" applyFont="1" applyBorder="1" applyAlignment="1">
      <alignment horizontal="right" vertical="center"/>
    </xf>
    <xf numFmtId="0" fontId="3" fillId="0" borderId="55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center" vertical="center" wrapText="1"/>
    </xf>
    <xf numFmtId="10" fontId="6" fillId="0" borderId="4" xfId="0" applyNumberFormat="1" applyFont="1" applyBorder="1" applyAlignment="1">
      <alignment vertical="center"/>
    </xf>
    <xf numFmtId="10" fontId="6" fillId="0" borderId="11" xfId="0" applyNumberFormat="1" applyFont="1" applyBorder="1" applyAlignment="1">
      <alignment vertical="center"/>
    </xf>
    <xf numFmtId="10" fontId="6" fillId="0" borderId="22" xfId="0" applyNumberFormat="1" applyFont="1" applyBorder="1" applyAlignment="1">
      <alignment vertical="center"/>
    </xf>
    <xf numFmtId="2" fontId="2" fillId="0" borderId="36" xfId="0" applyNumberFormat="1" applyFont="1" applyBorder="1" applyAlignment="1">
      <alignment vertical="center"/>
    </xf>
    <xf numFmtId="2" fontId="2" fillId="0" borderId="57" xfId="0" applyNumberFormat="1" applyFont="1" applyBorder="1" applyAlignment="1">
      <alignment vertical="center"/>
    </xf>
    <xf numFmtId="4" fontId="2" fillId="0" borderId="6" xfId="0" applyNumberFormat="1" applyFont="1" applyBorder="1" applyAlignment="1">
      <alignment horizontal="center" vertical="center" wrapText="1"/>
    </xf>
    <xf numFmtId="4" fontId="2" fillId="0" borderId="24" xfId="0" applyNumberFormat="1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/>
    </xf>
    <xf numFmtId="10" fontId="6" fillId="0" borderId="19" xfId="0" applyNumberFormat="1" applyFont="1" applyBorder="1" applyAlignment="1">
      <alignment vertical="center"/>
    </xf>
    <xf numFmtId="0" fontId="2" fillId="0" borderId="10" xfId="0" applyFont="1" applyBorder="1" applyAlignment="1">
      <alignment horizontal="left"/>
    </xf>
    <xf numFmtId="2" fontId="2" fillId="0" borderId="1" xfId="0" applyNumberFormat="1" applyFont="1" applyBorder="1" applyAlignment="1">
      <alignment vertical="center"/>
    </xf>
    <xf numFmtId="4" fontId="2" fillId="0" borderId="37" xfId="0" applyNumberFormat="1" applyFont="1" applyFill="1" applyBorder="1" applyAlignment="1">
      <alignment vertical="center"/>
    </xf>
    <xf numFmtId="4" fontId="2" fillId="0" borderId="36" xfId="0" applyNumberFormat="1" applyFont="1" applyFill="1" applyBorder="1" applyAlignment="1">
      <alignment vertical="center"/>
    </xf>
    <xf numFmtId="10" fontId="6" fillId="0" borderId="21" xfId="0" applyNumberFormat="1" applyFont="1" applyFill="1" applyBorder="1" applyAlignment="1">
      <alignment vertical="center"/>
    </xf>
    <xf numFmtId="4" fontId="2" fillId="0" borderId="21" xfId="0" applyNumberFormat="1" applyFont="1" applyFill="1" applyBorder="1" applyAlignment="1">
      <alignment vertical="center"/>
    </xf>
    <xf numFmtId="4" fontId="2" fillId="0" borderId="2" xfId="0" applyNumberFormat="1" applyFont="1" applyFill="1" applyBorder="1" applyAlignment="1">
      <alignment vertical="center"/>
    </xf>
    <xf numFmtId="10" fontId="2" fillId="0" borderId="0" xfId="1" applyNumberFormat="1" applyFont="1" applyAlignment="1">
      <alignment vertical="center"/>
    </xf>
    <xf numFmtId="10" fontId="2" fillId="4" borderId="0" xfId="1" applyNumberFormat="1" applyFont="1" applyFill="1" applyAlignment="1">
      <alignment vertical="center"/>
    </xf>
    <xf numFmtId="0" fontId="3" fillId="0" borderId="35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4" fontId="10" fillId="0" borderId="11" xfId="0" applyNumberFormat="1" applyFont="1" applyBorder="1" applyAlignment="1">
      <alignment vertical="center"/>
    </xf>
    <xf numFmtId="4" fontId="10" fillId="0" borderId="8" xfId="0" applyNumberFormat="1" applyFont="1" applyBorder="1" applyAlignment="1">
      <alignment vertical="center"/>
    </xf>
    <xf numFmtId="4" fontId="10" fillId="0" borderId="36" xfId="0" applyNumberFormat="1" applyFont="1" applyBorder="1" applyAlignment="1">
      <alignment vertical="center"/>
    </xf>
    <xf numFmtId="4" fontId="10" fillId="0" borderId="24" xfId="0" applyNumberFormat="1" applyFont="1" applyBorder="1" applyAlignment="1">
      <alignment vertical="center"/>
    </xf>
    <xf numFmtId="4" fontId="10" fillId="0" borderId="4" xfId="0" applyNumberFormat="1" applyFont="1" applyBorder="1" applyAlignment="1">
      <alignment vertical="center"/>
    </xf>
    <xf numFmtId="4" fontId="10" fillId="0" borderId="2" xfId="0" applyNumberFormat="1" applyFont="1" applyBorder="1" applyAlignment="1">
      <alignment vertical="center"/>
    </xf>
    <xf numFmtId="4" fontId="10" fillId="0" borderId="37" xfId="0" applyNumberFormat="1" applyFont="1" applyBorder="1" applyAlignment="1">
      <alignment vertical="center"/>
    </xf>
    <xf numFmtId="4" fontId="10" fillId="0" borderId="21" xfId="0" applyNumberFormat="1" applyFont="1" applyBorder="1" applyAlignment="1">
      <alignment vertical="center"/>
    </xf>
    <xf numFmtId="10" fontId="10" fillId="0" borderId="21" xfId="0" applyNumberFormat="1" applyFont="1" applyBorder="1" applyAlignment="1">
      <alignment vertical="center"/>
    </xf>
    <xf numFmtId="4" fontId="10" fillId="0" borderId="33" xfId="0" applyNumberFormat="1" applyFont="1" applyBorder="1" applyAlignment="1">
      <alignment vertical="center"/>
    </xf>
    <xf numFmtId="4" fontId="10" fillId="0" borderId="35" xfId="0" applyNumberFormat="1" applyFont="1" applyBorder="1" applyAlignment="1">
      <alignment vertical="center"/>
    </xf>
    <xf numFmtId="4" fontId="10" fillId="0" borderId="23" xfId="0" applyNumberFormat="1" applyFont="1" applyBorder="1" applyAlignment="1">
      <alignment vertical="center"/>
    </xf>
    <xf numFmtId="4" fontId="10" fillId="0" borderId="22" xfId="0" applyNumberFormat="1" applyFont="1" applyBorder="1" applyAlignment="1">
      <alignment vertical="center"/>
    </xf>
    <xf numFmtId="4" fontId="10" fillId="0" borderId="2" xfId="0" applyNumberFormat="1" applyFont="1" applyBorder="1" applyAlignment="1">
      <alignment horizontal="right" vertical="center"/>
    </xf>
    <xf numFmtId="4" fontId="10" fillId="0" borderId="21" xfId="0" applyNumberFormat="1" applyFont="1" applyBorder="1" applyAlignment="1">
      <alignment horizontal="right" vertical="center"/>
    </xf>
    <xf numFmtId="4" fontId="10" fillId="0" borderId="4" xfId="0" applyNumberFormat="1" applyFont="1" applyBorder="1" applyAlignment="1">
      <alignment horizontal="right" vertical="center"/>
    </xf>
    <xf numFmtId="4" fontId="10" fillId="0" borderId="37" xfId="0" applyNumberFormat="1" applyFont="1" applyBorder="1" applyAlignment="1">
      <alignment horizontal="right" vertical="center"/>
    </xf>
    <xf numFmtId="4" fontId="10" fillId="0" borderId="35" xfId="0" applyNumberFormat="1" applyFont="1" applyBorder="1" applyAlignment="1">
      <alignment horizontal="right" vertical="center"/>
    </xf>
    <xf numFmtId="4" fontId="10" fillId="0" borderId="23" xfId="0" applyNumberFormat="1" applyFont="1" applyBorder="1" applyAlignment="1">
      <alignment horizontal="right" vertical="center"/>
    </xf>
    <xf numFmtId="4" fontId="10" fillId="0" borderId="22" xfId="0" applyNumberFormat="1" applyFont="1" applyBorder="1" applyAlignment="1">
      <alignment horizontal="right" vertical="center"/>
    </xf>
    <xf numFmtId="0" fontId="2" fillId="0" borderId="57" xfId="0" applyFont="1" applyBorder="1" applyAlignment="1">
      <alignment vertical="center"/>
    </xf>
    <xf numFmtId="2" fontId="8" fillId="5" borderId="56" xfId="0" applyNumberFormat="1" applyFont="1" applyFill="1" applyBorder="1" applyAlignment="1">
      <alignment vertical="center"/>
    </xf>
    <xf numFmtId="2" fontId="2" fillId="0" borderId="37" xfId="0" applyNumberFormat="1" applyFont="1" applyBorder="1" applyAlignment="1">
      <alignment vertical="center"/>
    </xf>
    <xf numFmtId="4" fontId="2" fillId="0" borderId="0" xfId="0" applyNumberFormat="1" applyFont="1" applyAlignment="1">
      <alignment vertical="center"/>
    </xf>
    <xf numFmtId="4" fontId="8" fillId="0" borderId="4" xfId="0" applyNumberFormat="1" applyFont="1" applyBorder="1" applyAlignment="1">
      <alignment vertical="center"/>
    </xf>
    <xf numFmtId="4" fontId="8" fillId="0" borderId="2" xfId="0" applyNumberFormat="1" applyFont="1" applyBorder="1" applyAlignment="1">
      <alignment horizontal="right" vertical="center"/>
    </xf>
    <xf numFmtId="10" fontId="6" fillId="5" borderId="21" xfId="0" applyNumberFormat="1" applyFont="1" applyFill="1" applyBorder="1" applyAlignment="1">
      <alignment vertical="center"/>
    </xf>
    <xf numFmtId="4" fontId="8" fillId="0" borderId="37" xfId="0" applyNumberFormat="1" applyFont="1" applyBorder="1" applyAlignment="1">
      <alignment horizontal="right" vertical="center"/>
    </xf>
    <xf numFmtId="4" fontId="2" fillId="5" borderId="46" xfId="0" applyNumberFormat="1" applyFont="1" applyFill="1" applyBorder="1" applyAlignment="1">
      <alignment vertical="center"/>
    </xf>
    <xf numFmtId="2" fontId="2" fillId="5" borderId="56" xfId="0" applyNumberFormat="1" applyFont="1" applyFill="1" applyBorder="1" applyAlignment="1">
      <alignment vertical="center"/>
    </xf>
    <xf numFmtId="4" fontId="8" fillId="0" borderId="2" xfId="0" applyNumberFormat="1" applyFont="1" applyBorder="1" applyAlignment="1">
      <alignment vertical="center"/>
    </xf>
    <xf numFmtId="4" fontId="8" fillId="0" borderId="37" xfId="0" applyNumberFormat="1" applyFont="1" applyBorder="1" applyAlignment="1">
      <alignment vertical="center"/>
    </xf>
    <xf numFmtId="4" fontId="8" fillId="0" borderId="21" xfId="0" applyNumberFormat="1" applyFont="1" applyBorder="1" applyAlignment="1">
      <alignment vertical="center"/>
    </xf>
    <xf numFmtId="10" fontId="8" fillId="0" borderId="21" xfId="0" applyNumberFormat="1" applyFont="1" applyBorder="1" applyAlignment="1">
      <alignment horizontal="right" vertical="center"/>
    </xf>
    <xf numFmtId="4" fontId="8" fillId="0" borderId="22" xfId="0" applyNumberFormat="1" applyFont="1" applyBorder="1" applyAlignment="1">
      <alignment vertical="center"/>
    </xf>
    <xf numFmtId="4" fontId="8" fillId="0" borderId="33" xfId="0" applyNumberFormat="1" applyFont="1" applyBorder="1" applyAlignment="1">
      <alignment vertical="center"/>
    </xf>
    <xf numFmtId="4" fontId="8" fillId="0" borderId="35" xfId="0" applyNumberFormat="1" applyFont="1" applyBorder="1" applyAlignment="1">
      <alignment vertical="center"/>
    </xf>
    <xf numFmtId="4" fontId="8" fillId="0" borderId="23" xfId="0" applyNumberFormat="1" applyFont="1" applyBorder="1" applyAlignment="1">
      <alignment vertical="center"/>
    </xf>
    <xf numFmtId="10" fontId="8" fillId="0" borderId="23" xfId="0" applyNumberFormat="1" applyFont="1" applyBorder="1" applyAlignment="1">
      <alignment vertical="center"/>
    </xf>
    <xf numFmtId="0" fontId="11" fillId="0" borderId="22" xfId="0" applyFont="1" applyBorder="1" applyAlignment="1">
      <alignment horizontal="center" vertical="center"/>
    </xf>
    <xf numFmtId="0" fontId="11" fillId="0" borderId="33" xfId="0" applyFont="1" applyBorder="1" applyAlignment="1">
      <alignment horizontal="center" vertical="center"/>
    </xf>
    <xf numFmtId="0" fontId="11" fillId="0" borderId="35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4" fontId="8" fillId="0" borderId="11" xfId="0" applyNumberFormat="1" applyFont="1" applyBorder="1" applyAlignment="1">
      <alignment vertical="center"/>
    </xf>
    <xf numFmtId="4" fontId="8" fillId="0" borderId="8" xfId="0" applyNumberFormat="1" applyFont="1" applyBorder="1" applyAlignment="1">
      <alignment vertical="center"/>
    </xf>
    <xf numFmtId="4" fontId="8" fillId="0" borderId="36" xfId="0" applyNumberFormat="1" applyFont="1" applyBorder="1" applyAlignment="1">
      <alignment vertical="center"/>
    </xf>
    <xf numFmtId="4" fontId="8" fillId="0" borderId="24" xfId="0" applyNumberFormat="1" applyFont="1" applyBorder="1" applyAlignment="1">
      <alignment vertical="center"/>
    </xf>
    <xf numFmtId="10" fontId="8" fillId="0" borderId="24" xfId="0" applyNumberFormat="1" applyFont="1" applyBorder="1" applyAlignment="1">
      <alignment vertical="center"/>
    </xf>
    <xf numFmtId="10" fontId="8" fillId="0" borderId="21" xfId="0" applyNumberFormat="1" applyFont="1" applyBorder="1" applyAlignment="1">
      <alignment vertical="center"/>
    </xf>
    <xf numFmtId="4" fontId="8" fillId="0" borderId="37" xfId="0" applyNumberFormat="1" applyFont="1" applyBorder="1" applyAlignment="1">
      <alignment horizontal="center" vertical="center"/>
    </xf>
    <xf numFmtId="4" fontId="8" fillId="0" borderId="21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4" fontId="8" fillId="0" borderId="44" xfId="0" applyNumberFormat="1" applyFont="1" applyBorder="1" applyAlignment="1">
      <alignment vertical="center"/>
    </xf>
    <xf numFmtId="4" fontId="8" fillId="0" borderId="46" xfId="0" applyNumberFormat="1" applyFont="1" applyBorder="1" applyAlignment="1">
      <alignment vertical="center"/>
    </xf>
    <xf numFmtId="0" fontId="3" fillId="0" borderId="3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/>
    </xf>
    <xf numFmtId="10" fontId="8" fillId="0" borderId="1" xfId="0" applyNumberFormat="1" applyFont="1" applyBorder="1" applyAlignment="1">
      <alignment vertical="center"/>
    </xf>
    <xf numFmtId="4" fontId="8" fillId="0" borderId="4" xfId="0" applyNumberFormat="1" applyFont="1" applyBorder="1" applyAlignment="1">
      <alignment horizontal="center" vertical="center"/>
    </xf>
    <xf numFmtId="4" fontId="8" fillId="0" borderId="37" xfId="0" applyNumberFormat="1" applyFont="1" applyFill="1" applyBorder="1" applyAlignment="1">
      <alignment vertical="center"/>
    </xf>
    <xf numFmtId="4" fontId="8" fillId="0" borderId="21" xfId="0" applyNumberFormat="1" applyFont="1" applyFill="1" applyBorder="1" applyAlignment="1">
      <alignment vertical="center"/>
    </xf>
    <xf numFmtId="0" fontId="8" fillId="0" borderId="37" xfId="0" applyFont="1" applyBorder="1" applyAlignment="1">
      <alignment vertical="center"/>
    </xf>
    <xf numFmtId="0" fontId="11" fillId="0" borderId="35" xfId="0" applyFont="1" applyBorder="1" applyAlignment="1">
      <alignment horizontal="center"/>
    </xf>
    <xf numFmtId="0" fontId="11" fillId="0" borderId="23" xfId="0" applyFont="1" applyBorder="1" applyAlignment="1">
      <alignment horizontal="center"/>
    </xf>
    <xf numFmtId="4" fontId="8" fillId="0" borderId="17" xfId="0" applyNumberFormat="1" applyFont="1" applyBorder="1" applyAlignment="1">
      <alignment vertical="center"/>
    </xf>
    <xf numFmtId="4" fontId="8" fillId="0" borderId="19" xfId="0" applyNumberFormat="1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2" fillId="0" borderId="15" xfId="0" applyFont="1" applyBorder="1" applyAlignment="1">
      <alignment horizontal="center"/>
    </xf>
    <xf numFmtId="4" fontId="8" fillId="0" borderId="21" xfId="0" applyNumberFormat="1" applyFont="1" applyBorder="1" applyAlignment="1">
      <alignment horizontal="right" vertical="center"/>
    </xf>
    <xf numFmtId="0" fontId="11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4" fontId="10" fillId="0" borderId="0" xfId="0" applyNumberFormat="1" applyFont="1" applyBorder="1" applyAlignment="1">
      <alignment vertical="center"/>
    </xf>
    <xf numFmtId="4" fontId="8" fillId="0" borderId="0" xfId="0" applyNumberFormat="1" applyFont="1" applyBorder="1" applyAlignment="1">
      <alignment horizontal="right" vertical="center"/>
    </xf>
    <xf numFmtId="4" fontId="10" fillId="0" borderId="0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10" fontId="6" fillId="0" borderId="0" xfId="0" applyNumberFormat="1" applyFont="1" applyBorder="1" applyAlignment="1">
      <alignment vertical="center"/>
    </xf>
    <xf numFmtId="4" fontId="8" fillId="0" borderId="4" xfId="0" applyNumberFormat="1" applyFont="1" applyBorder="1" applyAlignment="1">
      <alignment horizontal="right" vertical="center"/>
    </xf>
    <xf numFmtId="0" fontId="2" fillId="5" borderId="15" xfId="0" applyFont="1" applyFill="1" applyBorder="1" applyAlignment="1">
      <alignment horizontal="left" vertical="center"/>
    </xf>
    <xf numFmtId="4" fontId="8" fillId="0" borderId="3" xfId="0" applyNumberFormat="1" applyFont="1" applyBorder="1" applyAlignment="1">
      <alignment horizontal="right" vertical="center"/>
    </xf>
    <xf numFmtId="4" fontId="10" fillId="0" borderId="33" xfId="0" applyNumberFormat="1" applyFont="1" applyBorder="1" applyAlignment="1">
      <alignment horizontal="right" vertical="center"/>
    </xf>
    <xf numFmtId="4" fontId="2" fillId="0" borderId="3" xfId="0" applyNumberFormat="1" applyFont="1" applyBorder="1" applyAlignment="1">
      <alignment horizontal="right" vertical="center"/>
    </xf>
    <xf numFmtId="4" fontId="10" fillId="0" borderId="34" xfId="0" applyNumberFormat="1" applyFont="1" applyBorder="1" applyAlignment="1">
      <alignment vertical="center"/>
    </xf>
    <xf numFmtId="4" fontId="10" fillId="0" borderId="20" xfId="0" applyNumberFormat="1" applyFont="1" applyBorder="1" applyAlignment="1">
      <alignment vertical="center"/>
    </xf>
    <xf numFmtId="4" fontId="2" fillId="0" borderId="39" xfId="0" applyNumberFormat="1" applyFont="1" applyBorder="1" applyAlignment="1">
      <alignment horizontal="right" vertical="center"/>
    </xf>
    <xf numFmtId="4" fontId="8" fillId="0" borderId="47" xfId="0" applyNumberFormat="1" applyFont="1" applyBorder="1" applyAlignment="1">
      <alignment horizontal="right" vertical="center"/>
    </xf>
    <xf numFmtId="4" fontId="8" fillId="0" borderId="39" xfId="0" applyNumberFormat="1" applyFont="1" applyBorder="1" applyAlignment="1">
      <alignment horizontal="right" vertical="center"/>
    </xf>
    <xf numFmtId="4" fontId="2" fillId="0" borderId="41" xfId="0" applyNumberFormat="1" applyFont="1" applyBorder="1" applyAlignment="1">
      <alignment horizontal="right" vertical="center"/>
    </xf>
    <xf numFmtId="0" fontId="2" fillId="5" borderId="14" xfId="0" applyFont="1" applyFill="1" applyBorder="1" applyAlignment="1">
      <alignment vertical="center"/>
    </xf>
    <xf numFmtId="0" fontId="2" fillId="5" borderId="13" xfId="0" applyFont="1" applyFill="1" applyBorder="1" applyAlignment="1">
      <alignment vertical="center"/>
    </xf>
    <xf numFmtId="0" fontId="2" fillId="5" borderId="39" xfId="0" applyFont="1" applyFill="1" applyBorder="1" applyAlignment="1">
      <alignment vertical="center"/>
    </xf>
    <xf numFmtId="0" fontId="2" fillId="5" borderId="41" xfId="0" applyFont="1" applyFill="1" applyBorder="1" applyAlignment="1">
      <alignment vertical="center"/>
    </xf>
    <xf numFmtId="0" fontId="2" fillId="5" borderId="43" xfId="0" applyFont="1" applyFill="1" applyBorder="1" applyAlignment="1">
      <alignment horizontal="left" vertical="center"/>
    </xf>
    <xf numFmtId="0" fontId="2" fillId="0" borderId="39" xfId="0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3" fillId="0" borderId="22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/>
    </xf>
    <xf numFmtId="0" fontId="5" fillId="0" borderId="23" xfId="0" applyFont="1" applyBorder="1" applyAlignment="1">
      <alignment horizontal="center" vertical="center"/>
    </xf>
    <xf numFmtId="0" fontId="3" fillId="0" borderId="55" xfId="0" applyFont="1" applyBorder="1" applyAlignment="1">
      <alignment horizontal="center"/>
    </xf>
    <xf numFmtId="0" fontId="3" fillId="0" borderId="55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/>
    </xf>
    <xf numFmtId="10" fontId="6" fillId="0" borderId="2" xfId="0" applyNumberFormat="1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10" fontId="6" fillId="0" borderId="33" xfId="0" applyNumberFormat="1" applyFont="1" applyBorder="1" applyAlignment="1">
      <alignment vertical="center"/>
    </xf>
    <xf numFmtId="4" fontId="2" fillId="0" borderId="1" xfId="0" applyNumberFormat="1" applyFont="1" applyBorder="1" applyAlignment="1">
      <alignment horizontal="right" vertical="center"/>
    </xf>
    <xf numFmtId="4" fontId="8" fillId="0" borderId="1" xfId="0" applyNumberFormat="1" applyFont="1" applyBorder="1" applyAlignment="1">
      <alignment horizontal="right" vertical="center"/>
    </xf>
    <xf numFmtId="4" fontId="2" fillId="0" borderId="55" xfId="0" applyNumberFormat="1" applyFont="1" applyBorder="1" applyAlignment="1">
      <alignment horizontal="right" vertical="center"/>
    </xf>
    <xf numFmtId="10" fontId="8" fillId="0" borderId="8" xfId="0" applyNumberFormat="1" applyFont="1" applyBorder="1" applyAlignment="1">
      <alignment vertical="center"/>
    </xf>
    <xf numFmtId="10" fontId="8" fillId="0" borderId="2" xfId="0" applyNumberFormat="1" applyFont="1" applyBorder="1" applyAlignment="1">
      <alignment vertical="center"/>
    </xf>
    <xf numFmtId="10" fontId="8" fillId="0" borderId="21" xfId="0" applyNumberFormat="1" applyFont="1" applyFill="1" applyBorder="1" applyAlignment="1">
      <alignment vertical="center"/>
    </xf>
    <xf numFmtId="0" fontId="4" fillId="5" borderId="0" xfId="0" applyFont="1" applyFill="1" applyBorder="1" applyAlignment="1">
      <alignment horizontal="center" vertical="center"/>
    </xf>
    <xf numFmtId="0" fontId="4" fillId="5" borderId="0" xfId="0" applyFont="1" applyFill="1" applyBorder="1" applyAlignment="1">
      <alignment vertical="center" wrapText="1"/>
    </xf>
    <xf numFmtId="0" fontId="9" fillId="5" borderId="0" xfId="0" applyFont="1" applyFill="1" applyBorder="1" applyAlignment="1">
      <alignment horizontal="center" vertical="center"/>
    </xf>
    <xf numFmtId="4" fontId="10" fillId="5" borderId="0" xfId="0" applyNumberFormat="1" applyFont="1" applyFill="1" applyBorder="1" applyAlignment="1">
      <alignment vertical="center"/>
    </xf>
    <xf numFmtId="0" fontId="2" fillId="0" borderId="56" xfId="0" applyFont="1" applyBorder="1" applyAlignment="1">
      <alignment vertical="center"/>
    </xf>
    <xf numFmtId="0" fontId="3" fillId="0" borderId="55" xfId="0" applyFont="1" applyBorder="1" applyAlignment="1">
      <alignment horizontal="center" vertical="center" wrapText="1"/>
    </xf>
    <xf numFmtId="4" fontId="2" fillId="0" borderId="56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10" fontId="8" fillId="0" borderId="6" xfId="0" applyNumberFormat="1" applyFont="1" applyBorder="1" applyAlignment="1">
      <alignment vertical="center"/>
    </xf>
    <xf numFmtId="10" fontId="8" fillId="5" borderId="1" xfId="0" applyNumberFormat="1" applyFont="1" applyFill="1" applyBorder="1" applyAlignment="1">
      <alignment vertical="center"/>
    </xf>
    <xf numFmtId="10" fontId="8" fillId="0" borderId="64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4" fontId="2" fillId="0" borderId="53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4" fontId="2" fillId="0" borderId="0" xfId="0" applyNumberFormat="1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14" xfId="0" applyFont="1" applyBorder="1" applyAlignment="1">
      <alignment vertical="center"/>
    </xf>
    <xf numFmtId="0" fontId="2" fillId="0" borderId="14" xfId="0" applyFont="1" applyBorder="1" applyAlignment="1">
      <alignment horizontal="left" vertical="center" indent="3"/>
    </xf>
    <xf numFmtId="4" fontId="2" fillId="0" borderId="21" xfId="0" applyNumberFormat="1" applyFont="1" applyBorder="1" applyAlignment="1">
      <alignment horizontal="right" vertical="center"/>
    </xf>
    <xf numFmtId="0" fontId="2" fillId="0" borderId="13" xfId="0" applyFont="1" applyBorder="1" applyAlignment="1">
      <alignment vertical="center"/>
    </xf>
    <xf numFmtId="0" fontId="3" fillId="0" borderId="2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4" fontId="2" fillId="0" borderId="11" xfId="0" applyNumberFormat="1" applyFont="1" applyBorder="1" applyAlignment="1">
      <alignment vertical="center"/>
    </xf>
    <xf numFmtId="4" fontId="2" fillId="0" borderId="4" xfId="0" applyNumberFormat="1" applyFont="1" applyBorder="1" applyAlignment="1">
      <alignment vertical="center"/>
    </xf>
    <xf numFmtId="4" fontId="2" fillId="0" borderId="22" xfId="0" applyNumberFormat="1" applyFont="1" applyBorder="1" applyAlignment="1">
      <alignment vertical="center"/>
    </xf>
    <xf numFmtId="0" fontId="2" fillId="0" borderId="14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4" fontId="2" fillId="0" borderId="8" xfId="0" applyNumberFormat="1" applyFont="1" applyBorder="1" applyAlignment="1">
      <alignment vertical="center"/>
    </xf>
    <xf numFmtId="4" fontId="2" fillId="0" borderId="2" xfId="0" applyNumberFormat="1" applyFont="1" applyBorder="1" applyAlignment="1">
      <alignment vertical="center"/>
    </xf>
    <xf numFmtId="4" fontId="2" fillId="0" borderId="33" xfId="0" applyNumberFormat="1" applyFont="1" applyBorder="1" applyAlignment="1">
      <alignment vertical="center"/>
    </xf>
    <xf numFmtId="0" fontId="3" fillId="0" borderId="35" xfId="0" applyFont="1" applyBorder="1" applyAlignment="1">
      <alignment horizontal="center" vertical="center"/>
    </xf>
    <xf numFmtId="4" fontId="2" fillId="0" borderId="37" xfId="0" applyNumberFormat="1" applyFont="1" applyBorder="1" applyAlignment="1">
      <alignment vertical="center"/>
    </xf>
    <xf numFmtId="4" fontId="2" fillId="0" borderId="4" xfId="0" applyNumberFormat="1" applyFont="1" applyBorder="1" applyAlignment="1">
      <alignment horizontal="right" vertical="center"/>
    </xf>
    <xf numFmtId="4" fontId="2" fillId="0" borderId="37" xfId="0" applyNumberFormat="1" applyFont="1" applyBorder="1" applyAlignment="1">
      <alignment horizontal="right" vertical="center"/>
    </xf>
    <xf numFmtId="4" fontId="2" fillId="0" borderId="2" xfId="0" applyNumberFormat="1" applyFont="1" applyBorder="1" applyAlignment="1">
      <alignment horizontal="right" vertical="center"/>
    </xf>
    <xf numFmtId="4" fontId="2" fillId="0" borderId="23" xfId="0" applyNumberFormat="1" applyFont="1" applyBorder="1" applyAlignment="1">
      <alignment horizontal="right" vertical="center"/>
    </xf>
    <xf numFmtId="4" fontId="2" fillId="0" borderId="33" xfId="0" applyNumberFormat="1" applyFont="1" applyBorder="1" applyAlignment="1">
      <alignment horizontal="right" vertical="center"/>
    </xf>
    <xf numFmtId="4" fontId="2" fillId="0" borderId="35" xfId="0" applyNumberFormat="1" applyFont="1" applyBorder="1" applyAlignment="1">
      <alignment horizontal="right" vertical="center"/>
    </xf>
    <xf numFmtId="4" fontId="2" fillId="0" borderId="8" xfId="0" applyNumberFormat="1" applyFont="1" applyBorder="1" applyAlignment="1">
      <alignment horizontal="right" vertical="center"/>
    </xf>
    <xf numFmtId="0" fontId="2" fillId="0" borderId="14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3" fillId="0" borderId="23" xfId="0" applyFont="1" applyBorder="1" applyAlignment="1">
      <alignment horizontal="center" vertical="center" wrapText="1"/>
    </xf>
    <xf numFmtId="2" fontId="2" fillId="0" borderId="56" xfId="0" applyNumberFormat="1" applyFont="1" applyBorder="1" applyAlignment="1">
      <alignment vertical="center"/>
    </xf>
    <xf numFmtId="0" fontId="2" fillId="0" borderId="36" xfId="0" applyFont="1" applyBorder="1" applyAlignment="1">
      <alignment vertical="center"/>
    </xf>
    <xf numFmtId="0" fontId="2" fillId="0" borderId="37" xfId="0" applyFont="1" applyBorder="1" applyAlignment="1">
      <alignment vertical="center"/>
    </xf>
    <xf numFmtId="0" fontId="3" fillId="0" borderId="35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/>
    </xf>
    <xf numFmtId="10" fontId="6" fillId="0" borderId="21" xfId="0" applyNumberFormat="1" applyFont="1" applyBorder="1" applyAlignment="1">
      <alignment vertical="center"/>
    </xf>
    <xf numFmtId="10" fontId="6" fillId="0" borderId="23" xfId="0" applyNumberFormat="1" applyFont="1" applyBorder="1" applyAlignment="1">
      <alignment vertical="center"/>
    </xf>
    <xf numFmtId="10" fontId="6" fillId="0" borderId="24" xfId="0" applyNumberFormat="1" applyFont="1" applyBorder="1" applyAlignment="1">
      <alignment vertical="center"/>
    </xf>
    <xf numFmtId="10" fontId="6" fillId="0" borderId="2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vertical="center"/>
    </xf>
    <xf numFmtId="4" fontId="2" fillId="0" borderId="1" xfId="0" applyNumberFormat="1" applyFont="1" applyBorder="1" applyAlignment="1">
      <alignment vertical="center"/>
    </xf>
    <xf numFmtId="10" fontId="6" fillId="0" borderId="1" xfId="0" applyNumberFormat="1" applyFont="1" applyBorder="1" applyAlignment="1">
      <alignment vertical="center"/>
    </xf>
    <xf numFmtId="10" fontId="6" fillId="0" borderId="55" xfId="0" applyNumberFormat="1" applyFont="1" applyBorder="1" applyAlignment="1">
      <alignment vertical="center"/>
    </xf>
    <xf numFmtId="0" fontId="2" fillId="0" borderId="30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center" vertical="center" wrapText="1"/>
    </xf>
    <xf numFmtId="2" fontId="2" fillId="0" borderId="57" xfId="0" applyNumberFormat="1" applyFont="1" applyBorder="1" applyAlignment="1">
      <alignment vertical="center"/>
    </xf>
    <xf numFmtId="2" fontId="2" fillId="0" borderId="1" xfId="0" applyNumberFormat="1" applyFont="1" applyBorder="1" applyAlignment="1">
      <alignment vertical="center"/>
    </xf>
    <xf numFmtId="0" fontId="2" fillId="0" borderId="31" xfId="0" applyFont="1" applyBorder="1" applyAlignment="1">
      <alignment horizontal="center" vertical="center" wrapText="1"/>
    </xf>
    <xf numFmtId="0" fontId="2" fillId="0" borderId="54" xfId="0" applyFont="1" applyBorder="1" applyAlignment="1">
      <alignment horizontal="center" vertical="center"/>
    </xf>
    <xf numFmtId="0" fontId="2" fillId="0" borderId="72" xfId="0" applyFont="1" applyBorder="1" applyAlignment="1">
      <alignment horizontal="center" vertical="center"/>
    </xf>
    <xf numFmtId="4" fontId="2" fillId="0" borderId="29" xfId="0" applyNumberFormat="1" applyFont="1" applyBorder="1" applyAlignment="1">
      <alignment vertical="center"/>
    </xf>
    <xf numFmtId="4" fontId="2" fillId="0" borderId="34" xfId="0" applyNumberFormat="1" applyFont="1" applyBorder="1" applyAlignment="1">
      <alignment vertical="center"/>
    </xf>
    <xf numFmtId="10" fontId="6" fillId="0" borderId="20" xfId="0" applyNumberFormat="1" applyFont="1" applyBorder="1" applyAlignment="1">
      <alignment vertical="center"/>
    </xf>
    <xf numFmtId="4" fontId="2" fillId="0" borderId="3" xfId="0" applyNumberFormat="1" applyFont="1" applyBorder="1" applyAlignment="1">
      <alignment horizontal="right" vertical="center"/>
    </xf>
    <xf numFmtId="4" fontId="2" fillId="0" borderId="28" xfId="0" applyNumberFormat="1" applyFont="1" applyBorder="1" applyAlignment="1">
      <alignment horizontal="right" vertical="center"/>
    </xf>
    <xf numFmtId="0" fontId="2" fillId="0" borderId="16" xfId="0" applyFont="1" applyBorder="1" applyAlignment="1">
      <alignment horizontal="center" vertical="center"/>
    </xf>
    <xf numFmtId="10" fontId="6" fillId="0" borderId="53" xfId="0" applyNumberFormat="1" applyFont="1" applyBorder="1" applyAlignment="1">
      <alignment vertical="center"/>
    </xf>
    <xf numFmtId="4" fontId="8" fillId="0" borderId="29" xfId="0" applyNumberFormat="1" applyFont="1" applyBorder="1" applyAlignment="1">
      <alignment vertical="center"/>
    </xf>
    <xf numFmtId="4" fontId="8" fillId="0" borderId="20" xfId="0" applyNumberFormat="1" applyFont="1" applyBorder="1" applyAlignment="1">
      <alignment vertical="center"/>
    </xf>
    <xf numFmtId="0" fontId="2" fillId="5" borderId="42" xfId="0" applyFont="1" applyFill="1" applyBorder="1" applyAlignment="1">
      <alignment vertical="center"/>
    </xf>
    <xf numFmtId="0" fontId="2" fillId="0" borderId="16" xfId="0" applyFont="1" applyBorder="1" applyAlignment="1">
      <alignment vertical="center"/>
    </xf>
    <xf numFmtId="4" fontId="10" fillId="0" borderId="71" xfId="0" applyNumberFormat="1" applyFont="1" applyBorder="1" applyAlignment="1">
      <alignment vertical="center"/>
    </xf>
    <xf numFmtId="4" fontId="10" fillId="0" borderId="70" xfId="0" applyNumberFormat="1" applyFont="1" applyBorder="1" applyAlignment="1">
      <alignment vertical="center"/>
    </xf>
    <xf numFmtId="4" fontId="10" fillId="0" borderId="67" xfId="0" applyNumberFormat="1" applyFont="1" applyBorder="1" applyAlignment="1">
      <alignment vertical="center"/>
    </xf>
    <xf numFmtId="10" fontId="10" fillId="0" borderId="64" xfId="0" applyNumberFormat="1" applyFont="1" applyBorder="1" applyAlignment="1">
      <alignment vertical="center"/>
    </xf>
    <xf numFmtId="4" fontId="2" fillId="0" borderId="67" xfId="0" applyNumberFormat="1" applyFont="1" applyBorder="1" applyAlignment="1">
      <alignment vertical="center"/>
    </xf>
    <xf numFmtId="4" fontId="2" fillId="0" borderId="70" xfId="0" applyNumberFormat="1" applyFont="1" applyBorder="1" applyAlignment="1">
      <alignment vertical="center"/>
    </xf>
    <xf numFmtId="10" fontId="6" fillId="0" borderId="64" xfId="0" applyNumberFormat="1" applyFont="1" applyBorder="1" applyAlignment="1">
      <alignment vertical="center"/>
    </xf>
    <xf numFmtId="4" fontId="10" fillId="0" borderId="64" xfId="0" applyNumberFormat="1" applyFont="1" applyBorder="1" applyAlignment="1">
      <alignment vertical="center"/>
    </xf>
    <xf numFmtId="0" fontId="2" fillId="5" borderId="12" xfId="0" applyFont="1" applyFill="1" applyBorder="1" applyAlignment="1">
      <alignment horizontal="left" vertical="center"/>
    </xf>
    <xf numFmtId="0" fontId="2" fillId="0" borderId="72" xfId="0" applyFont="1" applyBorder="1" applyAlignment="1">
      <alignment horizontal="center"/>
    </xf>
    <xf numFmtId="4" fontId="8" fillId="0" borderId="32" xfId="0" applyNumberFormat="1" applyFont="1" applyBorder="1" applyAlignment="1">
      <alignment vertical="center"/>
    </xf>
    <xf numFmtId="4" fontId="8" fillId="0" borderId="34" xfId="0" applyNumberFormat="1" applyFont="1" applyBorder="1" applyAlignment="1">
      <alignment vertical="center"/>
    </xf>
    <xf numFmtId="10" fontId="8" fillId="0" borderId="20" xfId="0" applyNumberFormat="1" applyFont="1" applyBorder="1" applyAlignment="1">
      <alignment vertical="center"/>
    </xf>
    <xf numFmtId="4" fontId="2" fillId="0" borderId="32" xfId="0" applyNumberFormat="1" applyFont="1" applyBorder="1" applyAlignment="1">
      <alignment horizontal="right" vertical="center"/>
    </xf>
    <xf numFmtId="4" fontId="10" fillId="0" borderId="29" xfId="0" applyNumberFormat="1" applyFont="1" applyBorder="1" applyAlignment="1">
      <alignment vertical="center"/>
    </xf>
    <xf numFmtId="0" fontId="2" fillId="5" borderId="31" xfId="0" applyFont="1" applyFill="1" applyBorder="1" applyAlignment="1">
      <alignment vertical="center"/>
    </xf>
    <xf numFmtId="0" fontId="4" fillId="5" borderId="0" xfId="0" applyFont="1" applyFill="1" applyBorder="1" applyAlignment="1">
      <alignment vertical="center"/>
    </xf>
    <xf numFmtId="0" fontId="12" fillId="5" borderId="0" xfId="0" applyFont="1" applyFill="1" applyBorder="1" applyAlignment="1">
      <alignment vertical="center" wrapText="1"/>
    </xf>
    <xf numFmtId="0" fontId="2" fillId="0" borderId="6" xfId="0" applyFont="1" applyBorder="1" applyAlignment="1">
      <alignment horizontal="right" vertical="center"/>
    </xf>
    <xf numFmtId="10" fontId="8" fillId="0" borderId="19" xfId="0" applyNumberFormat="1" applyFont="1" applyBorder="1" applyAlignment="1">
      <alignment vertical="center"/>
    </xf>
    <xf numFmtId="2" fontId="2" fillId="0" borderId="34" xfId="0" applyNumberFormat="1" applyFont="1" applyBorder="1" applyAlignment="1">
      <alignment vertical="center"/>
    </xf>
    <xf numFmtId="2" fontId="2" fillId="0" borderId="53" xfId="0" applyNumberFormat="1" applyFont="1" applyBorder="1" applyAlignment="1">
      <alignment vertical="center"/>
    </xf>
    <xf numFmtId="2" fontId="8" fillId="0" borderId="37" xfId="0" applyNumberFormat="1" applyFont="1" applyBorder="1" applyAlignment="1">
      <alignment vertical="center"/>
    </xf>
    <xf numFmtId="4" fontId="8" fillId="0" borderId="1" xfId="0" applyNumberFormat="1" applyFont="1" applyBorder="1" applyAlignment="1">
      <alignment vertical="center"/>
    </xf>
    <xf numFmtId="2" fontId="8" fillId="0" borderId="1" xfId="0" applyNumberFormat="1" applyFont="1" applyBorder="1" applyAlignment="1">
      <alignment vertical="center"/>
    </xf>
    <xf numFmtId="2" fontId="8" fillId="5" borderId="37" xfId="0" applyNumberFormat="1" applyFont="1" applyFill="1" applyBorder="1" applyAlignment="1">
      <alignment vertical="center"/>
    </xf>
    <xf numFmtId="0" fontId="8" fillId="5" borderId="37" xfId="0" applyFont="1" applyFill="1" applyBorder="1" applyAlignment="1">
      <alignment vertical="center"/>
    </xf>
    <xf numFmtId="0" fontId="8" fillId="5" borderId="1" xfId="0" applyFont="1" applyFill="1" applyBorder="1" applyAlignment="1">
      <alignment vertical="center"/>
    </xf>
    <xf numFmtId="2" fontId="8" fillId="5" borderId="1" xfId="0" applyNumberFormat="1" applyFont="1" applyFill="1" applyBorder="1" applyAlignment="1">
      <alignment vertical="center"/>
    </xf>
    <xf numFmtId="4" fontId="8" fillId="0" borderId="55" xfId="0" applyNumberFormat="1" applyFont="1" applyBorder="1" applyAlignment="1">
      <alignment vertical="center"/>
    </xf>
    <xf numFmtId="0" fontId="2" fillId="0" borderId="3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10" fontId="8" fillId="0" borderId="53" xfId="0" applyNumberFormat="1" applyFont="1" applyBorder="1" applyAlignment="1">
      <alignment vertical="center"/>
    </xf>
    <xf numFmtId="2" fontId="2" fillId="0" borderId="37" xfId="0" applyNumberFormat="1" applyFont="1" applyBorder="1" applyAlignment="1">
      <alignment horizontal="center" vertical="center"/>
    </xf>
    <xf numFmtId="2" fontId="2" fillId="0" borderId="35" xfId="0" applyNumberFormat="1" applyFont="1" applyBorder="1" applyAlignment="1">
      <alignment vertical="center"/>
    </xf>
    <xf numFmtId="2" fontId="2" fillId="0" borderId="55" xfId="0" applyNumberFormat="1" applyFont="1" applyBorder="1" applyAlignment="1">
      <alignment vertical="center"/>
    </xf>
    <xf numFmtId="10" fontId="8" fillId="0" borderId="32" xfId="0" applyNumberFormat="1" applyFont="1" applyBorder="1" applyAlignment="1">
      <alignment vertical="center"/>
    </xf>
    <xf numFmtId="0" fontId="2" fillId="0" borderId="38" xfId="0" applyFont="1" applyBorder="1" applyAlignment="1">
      <alignment horizontal="center"/>
    </xf>
    <xf numFmtId="0" fontId="2" fillId="0" borderId="1" xfId="0" applyFont="1" applyBorder="1" applyAlignment="1">
      <alignment horizontal="right" vertical="center"/>
    </xf>
    <xf numFmtId="10" fontId="6" fillId="5" borderId="1" xfId="0" applyNumberFormat="1" applyFont="1" applyFill="1" applyBorder="1" applyAlignment="1">
      <alignment vertical="center"/>
    </xf>
    <xf numFmtId="0" fontId="2" fillId="0" borderId="49" xfId="0" applyFont="1" applyBorder="1" applyAlignment="1">
      <alignment horizontal="center"/>
    </xf>
    <xf numFmtId="0" fontId="2" fillId="0" borderId="49" xfId="0" applyFont="1" applyBorder="1" applyAlignment="1">
      <alignment horizontal="center" vertical="center" wrapText="1"/>
    </xf>
    <xf numFmtId="10" fontId="8" fillId="0" borderId="56" xfId="0" applyNumberFormat="1" applyFont="1" applyBorder="1" applyAlignment="1">
      <alignment vertical="center"/>
    </xf>
    <xf numFmtId="10" fontId="8" fillId="0" borderId="61" xfId="0" applyNumberFormat="1" applyFont="1" applyBorder="1" applyAlignment="1">
      <alignment vertical="center"/>
    </xf>
    <xf numFmtId="10" fontId="6" fillId="0" borderId="56" xfId="0" applyNumberFormat="1" applyFont="1" applyBorder="1" applyAlignment="1">
      <alignment vertical="center"/>
    </xf>
    <xf numFmtId="0" fontId="3" fillId="0" borderId="33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4" fontId="8" fillId="0" borderId="24" xfId="0" applyNumberFormat="1" applyFont="1" applyBorder="1" applyAlignment="1">
      <alignment horizontal="right" vertical="center"/>
    </xf>
    <xf numFmtId="0" fontId="2" fillId="5" borderId="37" xfId="0" applyFont="1" applyFill="1" applyBorder="1" applyAlignment="1">
      <alignment horizontal="left" vertical="center"/>
    </xf>
    <xf numFmtId="0" fontId="2" fillId="5" borderId="35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right" vertical="center"/>
    </xf>
    <xf numFmtId="2" fontId="2" fillId="0" borderId="37" xfId="0" applyNumberFormat="1" applyFont="1" applyBorder="1" applyAlignment="1">
      <alignment horizontal="center" vertical="center"/>
    </xf>
    <xf numFmtId="4" fontId="2" fillId="0" borderId="37" xfId="0" applyNumberFormat="1" applyFont="1" applyBorder="1" applyAlignment="1">
      <alignment horizontal="right" vertical="center"/>
    </xf>
    <xf numFmtId="0" fontId="2" fillId="5" borderId="0" xfId="0" applyFont="1" applyFill="1" applyBorder="1" applyAlignment="1">
      <alignment horizontal="left" vertical="center"/>
    </xf>
    <xf numFmtId="4" fontId="8" fillId="0" borderId="0" xfId="0" applyNumberFormat="1" applyFont="1" applyBorder="1" applyAlignment="1">
      <alignment vertical="center"/>
    </xf>
    <xf numFmtId="10" fontId="8" fillId="0" borderId="0" xfId="0" applyNumberFormat="1" applyFont="1" applyBorder="1" applyAlignment="1">
      <alignment vertical="center"/>
    </xf>
    <xf numFmtId="0" fontId="2" fillId="0" borderId="55" xfId="0" applyFont="1" applyBorder="1" applyAlignment="1">
      <alignment horizontal="center" vertical="center"/>
    </xf>
    <xf numFmtId="0" fontId="2" fillId="5" borderId="36" xfId="0" applyFont="1" applyFill="1" applyBorder="1" applyAlignment="1">
      <alignment horizontal="left" vertical="center"/>
    </xf>
    <xf numFmtId="0" fontId="2" fillId="0" borderId="6" xfId="0" applyFont="1" applyBorder="1" applyAlignment="1">
      <alignment horizontal="center" vertical="center"/>
    </xf>
    <xf numFmtId="4" fontId="8" fillId="0" borderId="6" xfId="0" applyNumberFormat="1" applyFont="1" applyBorder="1" applyAlignment="1">
      <alignment vertical="center"/>
    </xf>
    <xf numFmtId="0" fontId="2" fillId="0" borderId="8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10" fontId="6" fillId="0" borderId="21" xfId="0" applyNumberFormat="1" applyFont="1" applyBorder="1" applyAlignment="1">
      <alignment horizontal="right" vertical="center"/>
    </xf>
    <xf numFmtId="0" fontId="3" fillId="0" borderId="35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4" fontId="2" fillId="0" borderId="37" xfId="0" applyNumberFormat="1" applyFont="1" applyBorder="1" applyAlignment="1">
      <alignment horizontal="right" vertical="center"/>
    </xf>
    <xf numFmtId="4" fontId="2" fillId="0" borderId="1" xfId="0" applyNumberFormat="1" applyFont="1" applyBorder="1" applyAlignment="1">
      <alignment horizontal="right" vertical="center"/>
    </xf>
    <xf numFmtId="4" fontId="8" fillId="0" borderId="1" xfId="0" applyNumberFormat="1" applyFont="1" applyBorder="1" applyAlignment="1">
      <alignment horizontal="right" vertical="center"/>
    </xf>
    <xf numFmtId="0" fontId="2" fillId="0" borderId="30" xfId="0" applyFont="1" applyBorder="1" applyAlignment="1">
      <alignment horizontal="center" vertical="center" wrapText="1"/>
    </xf>
    <xf numFmtId="2" fontId="2" fillId="0" borderId="65" xfId="0" applyNumberFormat="1" applyFont="1" applyBorder="1" applyAlignment="1">
      <alignment vertical="center"/>
    </xf>
    <xf numFmtId="2" fontId="2" fillId="5" borderId="5" xfId="0" applyNumberFormat="1" applyFont="1" applyFill="1" applyBorder="1" applyAlignment="1">
      <alignment vertical="center"/>
    </xf>
    <xf numFmtId="10" fontId="6" fillId="0" borderId="5" xfId="0" applyNumberFormat="1" applyFont="1" applyBorder="1" applyAlignment="1">
      <alignment vertical="center"/>
    </xf>
    <xf numFmtId="10" fontId="6" fillId="5" borderId="69" xfId="0" applyNumberFormat="1" applyFont="1" applyFill="1" applyBorder="1" applyAlignment="1">
      <alignment vertical="center"/>
    </xf>
    <xf numFmtId="2" fontId="8" fillId="0" borderId="65" xfId="0" applyNumberFormat="1" applyFont="1" applyBorder="1" applyAlignment="1">
      <alignment vertical="center"/>
    </xf>
    <xf numFmtId="4" fontId="8" fillId="0" borderId="5" xfId="0" applyNumberFormat="1" applyFont="1" applyBorder="1" applyAlignment="1">
      <alignment vertical="center"/>
    </xf>
    <xf numFmtId="2" fontId="8" fillId="5" borderId="5" xfId="0" applyNumberFormat="1" applyFont="1" applyFill="1" applyBorder="1" applyAlignment="1">
      <alignment vertical="center"/>
    </xf>
    <xf numFmtId="10" fontId="6" fillId="5" borderId="63" xfId="0" applyNumberFormat="1" applyFont="1" applyFill="1" applyBorder="1" applyAlignment="1">
      <alignment vertical="center"/>
    </xf>
    <xf numFmtId="4" fontId="2" fillId="0" borderId="65" xfId="0" applyNumberFormat="1" applyFont="1" applyBorder="1" applyAlignment="1">
      <alignment horizontal="right" vertical="center"/>
    </xf>
    <xf numFmtId="4" fontId="2" fillId="0" borderId="36" xfId="0" applyNumberFormat="1" applyFont="1" applyBorder="1" applyAlignment="1">
      <alignment horizontal="right" vertical="center"/>
    </xf>
    <xf numFmtId="4" fontId="2" fillId="0" borderId="63" xfId="0" applyNumberFormat="1" applyFont="1" applyBorder="1" applyAlignment="1">
      <alignment horizontal="right" vertical="center"/>
    </xf>
    <xf numFmtId="4" fontId="2" fillId="0" borderId="24" xfId="0" applyNumberFormat="1" applyFont="1" applyBorder="1" applyAlignment="1">
      <alignment horizontal="right" vertical="center"/>
    </xf>
    <xf numFmtId="0" fontId="2" fillId="0" borderId="37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3" fillId="0" borderId="29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4" fillId="2" borderId="43" xfId="0" applyFont="1" applyFill="1" applyBorder="1" applyAlignment="1">
      <alignment horizontal="center" vertical="center" wrapText="1"/>
    </xf>
    <xf numFmtId="0" fontId="4" fillId="2" borderId="45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4" fillId="2" borderId="50" xfId="0" applyFont="1" applyFill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30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4" fillId="3" borderId="17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/>
    </xf>
    <xf numFmtId="0" fontId="4" fillId="3" borderId="43" xfId="0" applyFont="1" applyFill="1" applyBorder="1" applyAlignment="1">
      <alignment horizontal="center" vertical="center"/>
    </xf>
    <xf numFmtId="0" fontId="4" fillId="3" borderId="45" xfId="0" applyFont="1" applyFill="1" applyBorder="1" applyAlignment="1">
      <alignment horizontal="center" vertical="center"/>
    </xf>
    <xf numFmtId="0" fontId="4" fillId="3" borderId="52" xfId="0" applyFont="1" applyFill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2" fillId="0" borderId="35" xfId="0" applyFont="1" applyBorder="1" applyAlignment="1">
      <alignment horizontal="left" vertical="center"/>
    </xf>
    <xf numFmtId="0" fontId="2" fillId="0" borderId="33" xfId="0" applyFont="1" applyBorder="1" applyAlignment="1">
      <alignment horizontal="left" vertical="center"/>
    </xf>
    <xf numFmtId="0" fontId="2" fillId="0" borderId="40" xfId="0" applyFont="1" applyBorder="1" applyAlignment="1">
      <alignment horizontal="left" vertical="center"/>
    </xf>
    <xf numFmtId="0" fontId="2" fillId="0" borderId="27" xfId="0" applyFont="1" applyBorder="1" applyAlignment="1">
      <alignment horizontal="left" vertical="center"/>
    </xf>
    <xf numFmtId="0" fontId="2" fillId="0" borderId="59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6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10" fontId="6" fillId="0" borderId="39" xfId="0" applyNumberFormat="1" applyFont="1" applyBorder="1" applyAlignment="1">
      <alignment horizontal="center" vertical="center"/>
    </xf>
    <xf numFmtId="10" fontId="6" fillId="0" borderId="47" xfId="0" applyNumberFormat="1" applyFont="1" applyBorder="1" applyAlignment="1">
      <alignment horizontal="center" vertical="center"/>
    </xf>
    <xf numFmtId="4" fontId="2" fillId="0" borderId="39" xfId="0" applyNumberFormat="1" applyFont="1" applyBorder="1" applyAlignment="1">
      <alignment horizontal="center" vertical="center"/>
    </xf>
    <xf numFmtId="4" fontId="2" fillId="0" borderId="3" xfId="0" applyNumberFormat="1" applyFont="1" applyBorder="1" applyAlignment="1">
      <alignment horizontal="center" vertical="center"/>
    </xf>
    <xf numFmtId="4" fontId="2" fillId="0" borderId="47" xfId="0" applyNumberFormat="1" applyFont="1" applyBorder="1" applyAlignment="1">
      <alignment horizontal="center" vertical="center"/>
    </xf>
    <xf numFmtId="0" fontId="2" fillId="0" borderId="23" xfId="0" applyFont="1" applyBorder="1" applyAlignment="1">
      <alignment horizontal="left" vertical="center"/>
    </xf>
    <xf numFmtId="0" fontId="3" fillId="0" borderId="36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2" fillId="0" borderId="57" xfId="0" applyFont="1" applyBorder="1" applyAlignment="1">
      <alignment horizontal="left" vertical="center"/>
    </xf>
    <xf numFmtId="0" fontId="2" fillId="0" borderId="61" xfId="0" applyFont="1" applyBorder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10" fontId="6" fillId="0" borderId="21" xfId="0" applyNumberFormat="1" applyFont="1" applyBorder="1" applyAlignment="1">
      <alignment horizontal="right" vertical="center"/>
    </xf>
    <xf numFmtId="0" fontId="4" fillId="2" borderId="43" xfId="0" applyFont="1" applyFill="1" applyBorder="1" applyAlignment="1">
      <alignment horizontal="center" vertical="center"/>
    </xf>
    <xf numFmtId="0" fontId="4" fillId="2" borderId="45" xfId="0" applyFont="1" applyFill="1" applyBorder="1" applyAlignment="1">
      <alignment horizontal="center" vertical="center"/>
    </xf>
    <xf numFmtId="0" fontId="4" fillId="2" borderId="52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40" xfId="0" applyFont="1" applyBorder="1" applyAlignment="1">
      <alignment horizontal="left" vertical="center" indent="3"/>
    </xf>
    <xf numFmtId="0" fontId="2" fillId="0" borderId="59" xfId="0" applyFont="1" applyBorder="1" applyAlignment="1">
      <alignment horizontal="left" vertical="center" indent="3"/>
    </xf>
    <xf numFmtId="0" fontId="2" fillId="0" borderId="48" xfId="0" applyFont="1" applyBorder="1" applyAlignment="1">
      <alignment horizontal="left" vertical="center"/>
    </xf>
    <xf numFmtId="0" fontId="2" fillId="0" borderId="50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4" fontId="2" fillId="0" borderId="64" xfId="0" applyNumberFormat="1" applyFont="1" applyBorder="1" applyAlignment="1">
      <alignment horizontal="right" vertical="center"/>
    </xf>
    <xf numFmtId="0" fontId="3" fillId="0" borderId="34" xfId="0" applyFont="1" applyBorder="1" applyAlignment="1">
      <alignment horizontal="center" vertical="center" wrapText="1"/>
    </xf>
    <xf numFmtId="0" fontId="3" fillId="0" borderId="53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/>
    </xf>
    <xf numFmtId="0" fontId="2" fillId="0" borderId="30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4" fontId="2" fillId="0" borderId="63" xfId="0" applyNumberFormat="1" applyFont="1" applyBorder="1" applyAlignment="1">
      <alignment horizontal="right" vertical="center" wrapText="1"/>
    </xf>
    <xf numFmtId="4" fontId="2" fillId="0" borderId="64" xfId="0" applyNumberFormat="1" applyFont="1" applyBorder="1" applyAlignment="1">
      <alignment horizontal="right" vertical="center" wrapText="1"/>
    </xf>
    <xf numFmtId="4" fontId="2" fillId="0" borderId="24" xfId="0" applyNumberFormat="1" applyFont="1" applyBorder="1" applyAlignment="1">
      <alignment horizontal="right" vertical="center" wrapText="1"/>
    </xf>
    <xf numFmtId="4" fontId="2" fillId="0" borderId="5" xfId="0" applyNumberFormat="1" applyFont="1" applyBorder="1" applyAlignment="1">
      <alignment horizontal="right" vertical="center" wrapText="1"/>
    </xf>
    <xf numFmtId="4" fontId="2" fillId="0" borderId="7" xfId="0" applyNumberFormat="1" applyFont="1" applyBorder="1" applyAlignment="1">
      <alignment horizontal="right" vertical="center" wrapText="1"/>
    </xf>
    <xf numFmtId="4" fontId="2" fillId="0" borderId="6" xfId="0" applyNumberFormat="1" applyFont="1" applyBorder="1" applyAlignment="1">
      <alignment horizontal="right" vertical="center" wrapText="1"/>
    </xf>
    <xf numFmtId="2" fontId="2" fillId="0" borderId="39" xfId="0" applyNumberFormat="1" applyFont="1" applyBorder="1" applyAlignment="1">
      <alignment horizontal="center" vertical="center"/>
    </xf>
    <xf numFmtId="2" fontId="2" fillId="0" borderId="4" xfId="0" applyNumberFormat="1" applyFont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/>
    </xf>
    <xf numFmtId="2" fontId="2" fillId="0" borderId="47" xfId="0" applyNumberFormat="1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9" xfId="0" applyFont="1" applyBorder="1" applyAlignment="1">
      <alignment horizontal="left" vertical="center"/>
    </xf>
    <xf numFmtId="0" fontId="2" fillId="0" borderId="47" xfId="0" applyFont="1" applyBorder="1" applyAlignment="1">
      <alignment horizontal="left" vertical="center"/>
    </xf>
    <xf numFmtId="4" fontId="2" fillId="0" borderId="67" xfId="0" applyNumberFormat="1" applyFont="1" applyBorder="1" applyAlignment="1">
      <alignment horizontal="right" vertical="center"/>
    </xf>
    <xf numFmtId="4" fontId="2" fillId="0" borderId="5" xfId="0" applyNumberFormat="1" applyFont="1" applyBorder="1" applyAlignment="1">
      <alignment horizontal="right" vertical="center"/>
    </xf>
    <xf numFmtId="4" fontId="2" fillId="0" borderId="7" xfId="0" applyNumberFormat="1" applyFont="1" applyBorder="1" applyAlignment="1">
      <alignment horizontal="right" vertical="center"/>
    </xf>
    <xf numFmtId="4" fontId="2" fillId="0" borderId="6" xfId="0" applyNumberFormat="1" applyFont="1" applyBorder="1" applyAlignment="1">
      <alignment horizontal="right" vertical="center"/>
    </xf>
    <xf numFmtId="10" fontId="6" fillId="0" borderId="63" xfId="0" applyNumberFormat="1" applyFont="1" applyBorder="1" applyAlignment="1">
      <alignment horizontal="right" vertical="center"/>
    </xf>
    <xf numFmtId="10" fontId="6" fillId="0" borderId="64" xfId="0" applyNumberFormat="1" applyFont="1" applyBorder="1" applyAlignment="1">
      <alignment horizontal="right" vertical="center"/>
    </xf>
    <xf numFmtId="10" fontId="6" fillId="0" borderId="24" xfId="0" applyNumberFormat="1" applyFont="1" applyBorder="1" applyAlignment="1">
      <alignment horizontal="right" vertical="center"/>
    </xf>
    <xf numFmtId="0" fontId="3" fillId="0" borderId="38" xfId="0" applyFont="1" applyBorder="1" applyAlignment="1">
      <alignment horizontal="center" vertical="center"/>
    </xf>
    <xf numFmtId="10" fontId="6" fillId="0" borderId="3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 wrapText="1"/>
    </xf>
    <xf numFmtId="4" fontId="2" fillId="0" borderId="21" xfId="0" applyNumberFormat="1" applyFont="1" applyBorder="1" applyAlignment="1">
      <alignment horizontal="center" vertical="center" wrapText="1"/>
    </xf>
    <xf numFmtId="0" fontId="2" fillId="0" borderId="17" xfId="0" applyFont="1" applyBorder="1" applyAlignment="1">
      <alignment horizontal="left"/>
    </xf>
    <xf numFmtId="0" fontId="2" fillId="0" borderId="19" xfId="0" applyFont="1" applyBorder="1" applyAlignment="1">
      <alignment horizontal="left"/>
    </xf>
    <xf numFmtId="0" fontId="4" fillId="2" borderId="52" xfId="0" applyFont="1" applyFill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0" fontId="3" fillId="0" borderId="51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left"/>
    </xf>
    <xf numFmtId="0" fontId="2" fillId="0" borderId="24" xfId="0" applyFont="1" applyBorder="1" applyAlignment="1">
      <alignment horizontal="left"/>
    </xf>
    <xf numFmtId="0" fontId="2" fillId="0" borderId="37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35" xfId="0" applyFont="1" applyBorder="1" applyAlignment="1">
      <alignment horizontal="left"/>
    </xf>
    <xf numFmtId="0" fontId="2" fillId="0" borderId="23" xfId="0" applyFont="1" applyBorder="1" applyAlignment="1">
      <alignment horizontal="left"/>
    </xf>
    <xf numFmtId="0" fontId="3" fillId="0" borderId="66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2" fillId="5" borderId="37" xfId="0" applyFont="1" applyFill="1" applyBorder="1" applyAlignment="1">
      <alignment horizontal="left" vertical="center"/>
    </xf>
    <xf numFmtId="0" fontId="2" fillId="5" borderId="2" xfId="0" applyFont="1" applyFill="1" applyBorder="1" applyAlignment="1">
      <alignment horizontal="left" vertical="center"/>
    </xf>
    <xf numFmtId="0" fontId="2" fillId="5" borderId="41" xfId="0" applyFont="1" applyFill="1" applyBorder="1" applyAlignment="1">
      <alignment horizontal="left" vertical="center"/>
    </xf>
    <xf numFmtId="0" fontId="2" fillId="5" borderId="74" xfId="0" applyFont="1" applyFill="1" applyBorder="1" applyAlignment="1">
      <alignment horizontal="left" vertical="center"/>
    </xf>
    <xf numFmtId="0" fontId="2" fillId="5" borderId="65" xfId="0" applyFont="1" applyFill="1" applyBorder="1" applyAlignment="1">
      <alignment horizontal="left" vertical="center"/>
    </xf>
    <xf numFmtId="0" fontId="2" fillId="5" borderId="63" xfId="0" applyFont="1" applyFill="1" applyBorder="1" applyAlignment="1">
      <alignment horizontal="left" vertical="center"/>
    </xf>
    <xf numFmtId="2" fontId="2" fillId="0" borderId="37" xfId="0" applyNumberFormat="1" applyFont="1" applyBorder="1" applyAlignment="1">
      <alignment horizontal="right" vertical="center"/>
    </xf>
    <xf numFmtId="2" fontId="2" fillId="0" borderId="1" xfId="0" applyNumberFormat="1" applyFont="1" applyBorder="1" applyAlignment="1">
      <alignment horizontal="right" vertical="center"/>
    </xf>
    <xf numFmtId="10" fontId="6" fillId="0" borderId="1" xfId="0" applyNumberFormat="1" applyFont="1" applyBorder="1" applyAlignment="1">
      <alignment horizontal="right" vertical="center"/>
    </xf>
    <xf numFmtId="4" fontId="2" fillId="0" borderId="1" xfId="0" applyNumberFormat="1" applyFont="1" applyBorder="1" applyAlignment="1">
      <alignment horizontal="right" vertical="center" wrapText="1"/>
    </xf>
    <xf numFmtId="0" fontId="8" fillId="0" borderId="37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0" fontId="6" fillId="0" borderId="1" xfId="0" applyNumberFormat="1" applyFont="1" applyBorder="1" applyAlignment="1">
      <alignment horizontal="center" vertical="center"/>
    </xf>
    <xf numFmtId="10" fontId="6" fillId="0" borderId="21" xfId="0" applyNumberFormat="1" applyFont="1" applyBorder="1" applyAlignment="1">
      <alignment horizontal="center" vertical="center"/>
    </xf>
    <xf numFmtId="4" fontId="8" fillId="0" borderId="1" xfId="0" applyNumberFormat="1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2" fontId="8" fillId="0" borderId="37" xfId="0" applyNumberFormat="1" applyFont="1" applyBorder="1" applyAlignment="1">
      <alignment horizontal="right" vertical="center"/>
    </xf>
    <xf numFmtId="0" fontId="8" fillId="0" borderId="1" xfId="0" applyFont="1" applyBorder="1" applyAlignment="1">
      <alignment horizontal="right" vertical="center"/>
    </xf>
    <xf numFmtId="0" fontId="2" fillId="0" borderId="3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" fontId="8" fillId="0" borderId="65" xfId="0" applyNumberFormat="1" applyFont="1" applyBorder="1" applyAlignment="1">
      <alignment horizontal="right" vertical="center"/>
    </xf>
    <xf numFmtId="4" fontId="8" fillId="0" borderId="36" xfId="0" applyNumberFormat="1" applyFont="1" applyBorder="1" applyAlignment="1">
      <alignment horizontal="right" vertical="center"/>
    </xf>
    <xf numFmtId="4" fontId="8" fillId="0" borderId="63" xfId="0" applyNumberFormat="1" applyFont="1" applyBorder="1" applyAlignment="1">
      <alignment horizontal="right" vertical="center"/>
    </xf>
    <xf numFmtId="4" fontId="8" fillId="0" borderId="24" xfId="0" applyNumberFormat="1" applyFont="1" applyBorder="1" applyAlignment="1">
      <alignment horizontal="right" vertical="center"/>
    </xf>
    <xf numFmtId="4" fontId="2" fillId="0" borderId="1" xfId="0" applyNumberFormat="1" applyFont="1" applyBorder="1" applyAlignment="1">
      <alignment horizontal="right" vertical="center"/>
    </xf>
    <xf numFmtId="2" fontId="2" fillId="0" borderId="37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4" fillId="3" borderId="49" xfId="0" applyFont="1" applyFill="1" applyBorder="1" applyAlignment="1">
      <alignment horizontal="center" vertical="center"/>
    </xf>
    <xf numFmtId="0" fontId="4" fillId="3" borderId="26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73" xfId="0" applyFont="1" applyFill="1" applyBorder="1" applyAlignment="1">
      <alignment horizontal="center" vertical="center"/>
    </xf>
    <xf numFmtId="0" fontId="4" fillId="2" borderId="48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/>
    </xf>
    <xf numFmtId="0" fontId="4" fillId="2" borderId="50" xfId="0" applyFont="1" applyFill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10" fontId="8" fillId="0" borderId="8" xfId="0" applyNumberFormat="1" applyFont="1" applyBorder="1" applyAlignment="1">
      <alignment horizontal="center" vertical="center"/>
    </xf>
    <xf numFmtId="10" fontId="8" fillId="0" borderId="2" xfId="0" applyNumberFormat="1" applyFont="1" applyBorder="1" applyAlignment="1">
      <alignment horizontal="center" vertical="center"/>
    </xf>
    <xf numFmtId="0" fontId="8" fillId="0" borderId="34" xfId="0" applyFont="1" applyBorder="1" applyAlignment="1">
      <alignment horizontal="right" vertical="center"/>
    </xf>
    <xf numFmtId="0" fontId="8" fillId="0" borderId="37" xfId="0" applyFont="1" applyBorder="1" applyAlignment="1">
      <alignment horizontal="right" vertical="center"/>
    </xf>
    <xf numFmtId="4" fontId="8" fillId="0" borderId="53" xfId="0" applyNumberFormat="1" applyFont="1" applyBorder="1" applyAlignment="1">
      <alignment horizontal="right" vertical="center"/>
    </xf>
    <xf numFmtId="4" fontId="8" fillId="0" borderId="1" xfId="0" applyNumberFormat="1" applyFont="1" applyBorder="1" applyAlignment="1">
      <alignment horizontal="right" vertical="center"/>
    </xf>
    <xf numFmtId="0" fontId="8" fillId="0" borderId="53" xfId="0" applyFont="1" applyBorder="1" applyAlignment="1">
      <alignment horizontal="right" vertical="center"/>
    </xf>
    <xf numFmtId="0" fontId="2" fillId="0" borderId="42" xfId="0" applyFont="1" applyBorder="1" applyAlignment="1">
      <alignment horizontal="left" vertical="center"/>
    </xf>
    <xf numFmtId="0" fontId="2" fillId="0" borderId="51" xfId="0" applyFont="1" applyBorder="1" applyAlignment="1">
      <alignment horizontal="left" vertical="center"/>
    </xf>
    <xf numFmtId="0" fontId="11" fillId="0" borderId="34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4" fontId="10" fillId="0" borderId="65" xfId="0" applyNumberFormat="1" applyFont="1" applyBorder="1" applyAlignment="1">
      <alignment horizontal="right" vertical="center"/>
    </xf>
    <xf numFmtId="4" fontId="10" fillId="0" borderId="36" xfId="0" applyNumberFormat="1" applyFont="1" applyBorder="1" applyAlignment="1">
      <alignment horizontal="right" vertical="center"/>
    </xf>
    <xf numFmtId="4" fontId="10" fillId="0" borderId="63" xfId="0" applyNumberFormat="1" applyFont="1" applyBorder="1" applyAlignment="1">
      <alignment horizontal="right" vertical="center"/>
    </xf>
    <xf numFmtId="4" fontId="10" fillId="0" borderId="24" xfId="0" applyNumberFormat="1" applyFont="1" applyBorder="1" applyAlignment="1">
      <alignment horizontal="right" vertical="center"/>
    </xf>
    <xf numFmtId="4" fontId="10" fillId="0" borderId="67" xfId="0" applyNumberFormat="1" applyFont="1" applyBorder="1" applyAlignment="1">
      <alignment horizontal="right" vertical="center"/>
    </xf>
    <xf numFmtId="4" fontId="10" fillId="0" borderId="64" xfId="0" applyNumberFormat="1" applyFont="1" applyBorder="1" applyAlignment="1">
      <alignment horizontal="right" vertical="center"/>
    </xf>
    <xf numFmtId="0" fontId="11" fillId="0" borderId="29" xfId="0" applyFont="1" applyBorder="1" applyAlignment="1">
      <alignment horizontal="center" vertical="center"/>
    </xf>
    <xf numFmtId="4" fontId="10" fillId="0" borderId="68" xfId="0" applyNumberFormat="1" applyFont="1" applyBorder="1" applyAlignment="1">
      <alignment horizontal="right" vertical="center"/>
    </xf>
    <xf numFmtId="4" fontId="10" fillId="0" borderId="71" xfId="0" applyNumberFormat="1" applyFont="1" applyBorder="1" applyAlignment="1">
      <alignment horizontal="right" vertical="center"/>
    </xf>
    <xf numFmtId="4" fontId="10" fillId="0" borderId="11" xfId="0" applyNumberFormat="1" applyFont="1" applyBorder="1" applyAlignment="1">
      <alignment horizontal="right" vertical="center"/>
    </xf>
    <xf numFmtId="4" fontId="10" fillId="0" borderId="69" xfId="0" applyNumberFormat="1" applyFont="1" applyBorder="1" applyAlignment="1">
      <alignment horizontal="right" vertical="center"/>
    </xf>
    <xf numFmtId="4" fontId="10" fillId="0" borderId="70" xfId="0" applyNumberFormat="1" applyFont="1" applyBorder="1" applyAlignment="1">
      <alignment horizontal="right" vertical="center"/>
    </xf>
    <xf numFmtId="4" fontId="10" fillId="0" borderId="8" xfId="0" applyNumberFormat="1" applyFont="1" applyBorder="1" applyAlignment="1">
      <alignment horizontal="right" vertical="center"/>
    </xf>
    <xf numFmtId="4" fontId="2" fillId="0" borderId="37" xfId="0" applyNumberFormat="1" applyFont="1" applyBorder="1" applyAlignment="1">
      <alignment horizontal="right" vertical="center"/>
    </xf>
    <xf numFmtId="0" fontId="3" fillId="0" borderId="48" xfId="0" applyFont="1" applyBorder="1" applyAlignment="1">
      <alignment horizontal="center" vertical="center" wrapText="1"/>
    </xf>
    <xf numFmtId="0" fontId="3" fillId="0" borderId="66" xfId="0" applyFont="1" applyBorder="1" applyAlignment="1">
      <alignment horizontal="center" vertical="center" wrapText="1"/>
    </xf>
    <xf numFmtId="0" fontId="3" fillId="0" borderId="49" xfId="0" applyFont="1" applyBorder="1" applyAlignment="1">
      <alignment horizontal="center" vertical="center" wrapText="1"/>
    </xf>
    <xf numFmtId="0" fontId="8" fillId="5" borderId="40" xfId="0" applyFont="1" applyFill="1" applyBorder="1" applyAlignment="1">
      <alignment horizontal="left" vertical="center"/>
    </xf>
    <xf numFmtId="0" fontId="8" fillId="5" borderId="59" xfId="0" applyFont="1" applyFill="1" applyBorder="1" applyAlignment="1">
      <alignment horizontal="left" vertical="center"/>
    </xf>
    <xf numFmtId="0" fontId="2" fillId="5" borderId="21" xfId="0" applyFont="1" applyFill="1" applyBorder="1" applyAlignment="1">
      <alignment horizontal="left" vertical="center"/>
    </xf>
    <xf numFmtId="10" fontId="8" fillId="0" borderId="1" xfId="0" applyNumberFormat="1" applyFont="1" applyBorder="1" applyAlignment="1">
      <alignment horizontal="center" vertical="center"/>
    </xf>
    <xf numFmtId="0" fontId="2" fillId="5" borderId="40" xfId="0" applyFont="1" applyFill="1" applyBorder="1" applyAlignment="1">
      <alignment horizontal="left" vertical="center" indent="3"/>
    </xf>
    <xf numFmtId="0" fontId="2" fillId="5" borderId="59" xfId="0" applyFont="1" applyFill="1" applyBorder="1" applyAlignment="1">
      <alignment horizontal="left" vertical="center" indent="3"/>
    </xf>
    <xf numFmtId="10" fontId="8" fillId="0" borderId="2" xfId="0" applyNumberFormat="1" applyFont="1" applyBorder="1" applyAlignment="1">
      <alignment horizontal="right" vertical="center"/>
    </xf>
    <xf numFmtId="0" fontId="2" fillId="0" borderId="40" xfId="0" applyFont="1" applyBorder="1" applyAlignment="1">
      <alignment horizontal="center" vertical="center"/>
    </xf>
    <xf numFmtId="0" fontId="2" fillId="0" borderId="66" xfId="0" applyFont="1" applyBorder="1" applyAlignment="1">
      <alignment horizontal="center" vertical="center"/>
    </xf>
    <xf numFmtId="0" fontId="3" fillId="0" borderId="72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11" fillId="0" borderId="42" xfId="0" applyFont="1" applyBorder="1" applyAlignment="1">
      <alignment horizontal="center" vertical="center" wrapText="1"/>
    </xf>
    <xf numFmtId="0" fontId="11" fillId="0" borderId="51" xfId="0" applyFont="1" applyBorder="1" applyAlignment="1">
      <alignment horizontal="center" vertical="center" wrapText="1"/>
    </xf>
    <xf numFmtId="0" fontId="11" fillId="0" borderId="42" xfId="0" applyFont="1" applyBorder="1" applyAlignment="1">
      <alignment horizontal="center" vertical="center"/>
    </xf>
    <xf numFmtId="0" fontId="11" fillId="0" borderId="54" xfId="0" applyFont="1" applyBorder="1" applyAlignment="1">
      <alignment horizontal="center" vertical="center"/>
    </xf>
    <xf numFmtId="0" fontId="11" fillId="0" borderId="51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3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60" xfId="0" applyFont="1" applyBorder="1" applyAlignment="1">
      <alignment horizontal="center" vertical="center"/>
    </xf>
    <xf numFmtId="0" fontId="2" fillId="5" borderId="37" xfId="0" applyFont="1" applyFill="1" applyBorder="1" applyAlignment="1">
      <alignment horizontal="left"/>
    </xf>
    <xf numFmtId="0" fontId="2" fillId="5" borderId="21" xfId="0" applyFont="1" applyFill="1" applyBorder="1" applyAlignment="1">
      <alignment horizontal="left"/>
    </xf>
    <xf numFmtId="0" fontId="2" fillId="5" borderId="36" xfId="0" applyFont="1" applyFill="1" applyBorder="1" applyAlignment="1">
      <alignment horizontal="left"/>
    </xf>
    <xf numFmtId="0" fontId="2" fillId="5" borderId="24" xfId="0" applyFont="1" applyFill="1" applyBorder="1" applyAlignment="1">
      <alignment horizontal="left"/>
    </xf>
    <xf numFmtId="4" fontId="8" fillId="0" borderId="68" xfId="0" applyNumberFormat="1" applyFont="1" applyBorder="1" applyAlignment="1">
      <alignment horizontal="right" vertical="center"/>
    </xf>
    <xf numFmtId="4" fontId="8" fillId="0" borderId="71" xfId="0" applyNumberFormat="1" applyFont="1" applyBorder="1" applyAlignment="1">
      <alignment horizontal="right" vertical="center"/>
    </xf>
    <xf numFmtId="4" fontId="8" fillId="0" borderId="11" xfId="0" applyNumberFormat="1" applyFont="1" applyBorder="1" applyAlignment="1">
      <alignment horizontal="right" vertical="center"/>
    </xf>
    <xf numFmtId="4" fontId="8" fillId="0" borderId="64" xfId="0" applyNumberFormat="1" applyFont="1" applyBorder="1" applyAlignment="1">
      <alignment horizontal="right" vertical="center"/>
    </xf>
    <xf numFmtId="10" fontId="8" fillId="0" borderId="69" xfId="0" applyNumberFormat="1" applyFont="1" applyBorder="1" applyAlignment="1">
      <alignment horizontal="right" vertical="center"/>
    </xf>
    <xf numFmtId="10" fontId="8" fillId="0" borderId="70" xfId="0" applyNumberFormat="1" applyFont="1" applyBorder="1" applyAlignment="1">
      <alignment horizontal="right" vertical="center"/>
    </xf>
    <xf numFmtId="10" fontId="8" fillId="0" borderId="8" xfId="0" applyNumberFormat="1" applyFont="1" applyBorder="1" applyAlignment="1">
      <alignment horizontal="right" vertical="center"/>
    </xf>
    <xf numFmtId="0" fontId="2" fillId="5" borderId="30" xfId="0" applyFont="1" applyFill="1" applyBorder="1" applyAlignment="1">
      <alignment horizontal="left" vertical="center"/>
    </xf>
    <xf numFmtId="0" fontId="2" fillId="5" borderId="16" xfId="0" applyFont="1" applyFill="1" applyBorder="1" applyAlignment="1">
      <alignment horizontal="left" vertical="center"/>
    </xf>
    <xf numFmtId="0" fontId="2" fillId="5" borderId="13" xfId="0" applyFont="1" applyFill="1" applyBorder="1" applyAlignment="1">
      <alignment horizontal="left" vertical="center"/>
    </xf>
    <xf numFmtId="4" fontId="8" fillId="0" borderId="67" xfId="0" applyNumberFormat="1" applyFont="1" applyBorder="1" applyAlignment="1">
      <alignment horizontal="right" vertical="center"/>
    </xf>
    <xf numFmtId="4" fontId="8" fillId="0" borderId="5" xfId="0" applyNumberFormat="1" applyFont="1" applyBorder="1" applyAlignment="1">
      <alignment horizontal="right" vertical="center"/>
    </xf>
    <xf numFmtId="4" fontId="8" fillId="0" borderId="7" xfId="0" applyNumberFormat="1" applyFont="1" applyBorder="1" applyAlignment="1">
      <alignment horizontal="right" vertical="center"/>
    </xf>
    <xf numFmtId="4" fontId="8" fillId="0" borderId="6" xfId="0" applyNumberFormat="1" applyFont="1" applyBorder="1" applyAlignment="1">
      <alignment horizontal="right" vertical="center"/>
    </xf>
    <xf numFmtId="10" fontId="8" fillId="0" borderId="63" xfId="0" applyNumberFormat="1" applyFont="1" applyBorder="1" applyAlignment="1">
      <alignment horizontal="right" vertical="center"/>
    </xf>
    <xf numFmtId="10" fontId="8" fillId="0" borderId="64" xfId="0" applyNumberFormat="1" applyFont="1" applyBorder="1" applyAlignment="1">
      <alignment horizontal="right" vertical="center"/>
    </xf>
    <xf numFmtId="10" fontId="8" fillId="0" borderId="24" xfId="0" applyNumberFormat="1" applyFont="1" applyBorder="1" applyAlignment="1">
      <alignment horizontal="right" vertical="center"/>
    </xf>
    <xf numFmtId="0" fontId="2" fillId="5" borderId="30" xfId="0" applyFont="1" applyFill="1" applyBorder="1" applyAlignment="1">
      <alignment horizontal="left" vertical="center" wrapText="1"/>
    </xf>
    <xf numFmtId="0" fontId="2" fillId="5" borderId="13" xfId="0" applyFont="1" applyFill="1" applyBorder="1" applyAlignment="1">
      <alignment horizontal="left" vertical="center" wrapText="1"/>
    </xf>
    <xf numFmtId="0" fontId="11" fillId="0" borderId="32" xfId="0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4" fontId="2" fillId="0" borderId="21" xfId="0" applyNumberFormat="1" applyFont="1" applyBorder="1" applyAlignment="1">
      <alignment horizontal="center" vertical="center"/>
    </xf>
    <xf numFmtId="4" fontId="10" fillId="0" borderId="39" xfId="0" applyNumberFormat="1" applyFont="1" applyBorder="1" applyAlignment="1">
      <alignment horizontal="right" vertical="center"/>
    </xf>
    <xf numFmtId="4" fontId="2" fillId="0" borderId="4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/>
    </xf>
    <xf numFmtId="0" fontId="2" fillId="0" borderId="14" xfId="0" applyFont="1" applyBorder="1" applyAlignment="1">
      <alignment horizontal="center" wrapText="1"/>
    </xf>
    <xf numFmtId="0" fontId="2" fillId="5" borderId="40" xfId="0" applyFont="1" applyFill="1" applyBorder="1" applyAlignment="1">
      <alignment horizontal="left" vertical="center"/>
    </xf>
    <xf numFmtId="0" fontId="2" fillId="5" borderId="59" xfId="0" applyFont="1" applyFill="1" applyBorder="1" applyAlignment="1">
      <alignment horizontal="left" vertical="center"/>
    </xf>
    <xf numFmtId="0" fontId="2" fillId="5" borderId="38" xfId="0" applyFont="1" applyFill="1" applyBorder="1" applyAlignment="1">
      <alignment horizontal="left" vertical="center"/>
    </xf>
    <xf numFmtId="0" fontId="2" fillId="5" borderId="60" xfId="0" applyFont="1" applyFill="1" applyBorder="1" applyAlignment="1">
      <alignment horizontal="left" vertical="center"/>
    </xf>
    <xf numFmtId="0" fontId="2" fillId="0" borderId="38" xfId="0" applyFont="1" applyBorder="1" applyAlignment="1">
      <alignment horizontal="left" vertical="center"/>
    </xf>
    <xf numFmtId="0" fontId="2" fillId="0" borderId="60" xfId="0" applyFont="1" applyBorder="1" applyAlignment="1">
      <alignment horizontal="left" vertical="center"/>
    </xf>
    <xf numFmtId="0" fontId="4" fillId="2" borderId="66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3" borderId="48" xfId="0" applyFont="1" applyFill="1" applyBorder="1" applyAlignment="1">
      <alignment horizontal="center" vertical="center"/>
    </xf>
    <xf numFmtId="0" fontId="4" fillId="3" borderId="25" xfId="0" applyFont="1" applyFill="1" applyBorder="1" applyAlignment="1">
      <alignment horizontal="center" vertical="center"/>
    </xf>
    <xf numFmtId="0" fontId="2" fillId="0" borderId="38" xfId="0" applyFont="1" applyBorder="1" applyAlignment="1">
      <alignment horizontal="center" wrapText="1"/>
    </xf>
    <xf numFmtId="10" fontId="6" fillId="0" borderId="53" xfId="0" applyNumberFormat="1" applyFont="1" applyBorder="1" applyAlignment="1">
      <alignment horizontal="right" vertical="center"/>
    </xf>
    <xf numFmtId="10" fontId="6" fillId="0" borderId="20" xfId="0" applyNumberFormat="1" applyFont="1" applyBorder="1" applyAlignment="1">
      <alignment horizontal="right" vertic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G142"/>
  <sheetViews>
    <sheetView view="pageBreakPreview" topLeftCell="A47" zoomScale="85" zoomScaleNormal="85" zoomScaleSheetLayoutView="85" workbookViewId="0">
      <selection activeCell="S67" sqref="S67"/>
    </sheetView>
  </sheetViews>
  <sheetFormatPr defaultRowHeight="15" x14ac:dyDescent="0.25"/>
  <cols>
    <col min="1" max="1" width="9.140625" style="2"/>
    <col min="2" max="2" width="28.7109375" style="2" customWidth="1"/>
    <col min="3" max="3" width="16.140625" style="3" customWidth="1"/>
    <col min="4" max="4" width="26.42578125" style="3" customWidth="1"/>
    <col min="5" max="17" width="10.85546875" style="2" customWidth="1"/>
    <col min="18" max="18" width="10" style="2" customWidth="1"/>
    <col min="19" max="19" width="28.28515625" style="2" customWidth="1"/>
    <col min="20" max="21" width="16.42578125" style="3" customWidth="1"/>
    <col min="22" max="25" width="13.28515625" style="2" customWidth="1"/>
    <col min="26" max="29" width="12.140625" style="2" customWidth="1"/>
    <col min="30" max="31" width="9.5703125" style="2" bestFit="1" customWidth="1"/>
    <col min="32" max="16384" width="9.140625" style="2"/>
  </cols>
  <sheetData>
    <row r="1" spans="2:33" ht="18.75" x14ac:dyDescent="0.25">
      <c r="B1" s="494" t="s">
        <v>73</v>
      </c>
      <c r="C1" s="494"/>
      <c r="D1" s="494"/>
      <c r="E1" s="494"/>
      <c r="F1" s="494"/>
      <c r="G1" s="494"/>
      <c r="H1" s="494"/>
      <c r="I1" s="494"/>
      <c r="J1" s="494"/>
      <c r="K1" s="494"/>
      <c r="L1" s="494"/>
      <c r="M1" s="494"/>
      <c r="N1" s="494"/>
      <c r="O1" s="494"/>
      <c r="P1" s="494"/>
      <c r="Q1" s="494"/>
    </row>
    <row r="2" spans="2:33" ht="18.75" x14ac:dyDescent="0.25">
      <c r="B2" s="494" t="s">
        <v>74</v>
      </c>
      <c r="C2" s="494"/>
      <c r="D2" s="494"/>
      <c r="E2" s="494"/>
      <c r="F2" s="494"/>
      <c r="G2" s="494"/>
      <c r="H2" s="494"/>
      <c r="I2" s="494"/>
      <c r="J2" s="494"/>
      <c r="K2" s="494"/>
      <c r="L2" s="494"/>
      <c r="M2" s="494"/>
      <c r="N2" s="494"/>
      <c r="O2" s="494"/>
      <c r="P2" s="494"/>
      <c r="Q2" s="494"/>
    </row>
    <row r="3" spans="2:33" ht="18.75" x14ac:dyDescent="0.25">
      <c r="B3" s="494" t="s">
        <v>72</v>
      </c>
      <c r="C3" s="494"/>
      <c r="D3" s="494"/>
      <c r="E3" s="494"/>
      <c r="F3" s="494"/>
      <c r="G3" s="494"/>
      <c r="H3" s="494"/>
      <c r="I3" s="494"/>
      <c r="J3" s="494"/>
      <c r="K3" s="494"/>
      <c r="L3" s="494"/>
      <c r="M3" s="494"/>
      <c r="N3" s="494"/>
      <c r="O3" s="494"/>
      <c r="P3" s="494"/>
      <c r="Q3" s="494"/>
    </row>
    <row r="4" spans="2:33" ht="18.75" x14ac:dyDescent="0.25">
      <c r="B4" s="494" t="s">
        <v>75</v>
      </c>
      <c r="C4" s="494"/>
      <c r="D4" s="494"/>
      <c r="E4" s="494"/>
      <c r="F4" s="494"/>
      <c r="G4" s="494"/>
      <c r="H4" s="494"/>
      <c r="I4" s="494"/>
      <c r="J4" s="494"/>
      <c r="K4" s="494"/>
      <c r="L4" s="494"/>
      <c r="M4" s="494"/>
      <c r="N4" s="494"/>
      <c r="O4" s="494"/>
      <c r="P4" s="494"/>
      <c r="Q4" s="494"/>
    </row>
    <row r="5" spans="2:33" ht="15" customHeight="1" thickBot="1" x14ac:dyDescent="0.3">
      <c r="P5" s="6"/>
      <c r="Q5" s="6"/>
    </row>
    <row r="6" spans="2:33" s="1" customFormat="1" ht="24.75" customHeight="1" thickBot="1" x14ac:dyDescent="0.3">
      <c r="B6" s="481" t="s">
        <v>69</v>
      </c>
      <c r="C6" s="482"/>
      <c r="D6" s="482"/>
      <c r="E6" s="482"/>
      <c r="F6" s="482"/>
      <c r="G6" s="482"/>
      <c r="H6" s="482"/>
      <c r="I6" s="482"/>
      <c r="J6" s="482"/>
      <c r="K6" s="482"/>
      <c r="L6" s="482"/>
      <c r="M6" s="482"/>
      <c r="N6" s="482"/>
      <c r="O6" s="482"/>
      <c r="P6" s="482"/>
      <c r="Q6" s="483"/>
      <c r="S6" s="2"/>
      <c r="T6" s="3"/>
      <c r="U6" s="3"/>
      <c r="V6" s="2"/>
      <c r="W6" s="2"/>
      <c r="X6" s="2"/>
      <c r="Y6" s="2"/>
      <c r="Z6" s="2"/>
      <c r="AA6" s="2"/>
      <c r="AB6" s="2"/>
      <c r="AC6" s="2"/>
      <c r="AD6" s="2"/>
      <c r="AE6" s="2"/>
    </row>
    <row r="7" spans="2:33" ht="19.5" customHeight="1" x14ac:dyDescent="0.25">
      <c r="B7" s="484" t="s">
        <v>5</v>
      </c>
      <c r="C7" s="486" t="s">
        <v>36</v>
      </c>
      <c r="D7" s="488" t="s">
        <v>40</v>
      </c>
      <c r="E7" s="466">
        <v>2016</v>
      </c>
      <c r="F7" s="467"/>
      <c r="G7" s="468">
        <v>2017</v>
      </c>
      <c r="H7" s="469"/>
      <c r="I7" s="470">
        <v>2018</v>
      </c>
      <c r="J7" s="472"/>
      <c r="K7" s="473"/>
      <c r="L7" s="468">
        <v>2019</v>
      </c>
      <c r="M7" s="469"/>
      <c r="N7" s="466">
        <v>2020</v>
      </c>
      <c r="O7" s="467"/>
      <c r="P7" s="468">
        <v>2021</v>
      </c>
      <c r="Q7" s="469"/>
    </row>
    <row r="8" spans="2:33" s="1" customFormat="1" ht="19.5" customHeight="1" thickBot="1" x14ac:dyDescent="0.3">
      <c r="B8" s="485"/>
      <c r="C8" s="487"/>
      <c r="D8" s="489"/>
      <c r="E8" s="24" t="s">
        <v>0</v>
      </c>
      <c r="F8" s="31" t="s">
        <v>1</v>
      </c>
      <c r="G8" s="35" t="s">
        <v>0</v>
      </c>
      <c r="H8" s="20" t="s">
        <v>1</v>
      </c>
      <c r="I8" s="24" t="s">
        <v>0</v>
      </c>
      <c r="J8" s="31" t="s">
        <v>1</v>
      </c>
      <c r="K8" s="108" t="s">
        <v>97</v>
      </c>
      <c r="L8" s="35" t="s">
        <v>0</v>
      </c>
      <c r="M8" s="20" t="s">
        <v>1</v>
      </c>
      <c r="N8" s="24" t="s">
        <v>0</v>
      </c>
      <c r="O8" s="31" t="s">
        <v>1</v>
      </c>
      <c r="P8" s="35" t="s">
        <v>0</v>
      </c>
      <c r="Q8" s="20" t="s">
        <v>1</v>
      </c>
      <c r="S8" s="2"/>
      <c r="T8" s="3"/>
      <c r="U8" s="3"/>
      <c r="V8" s="2"/>
      <c r="W8" s="2"/>
      <c r="X8" s="2"/>
      <c r="Y8" s="2"/>
      <c r="Z8" s="2"/>
      <c r="AA8" s="2"/>
      <c r="AB8" s="2"/>
      <c r="AC8" s="2"/>
      <c r="AD8" s="2"/>
      <c r="AE8" s="2"/>
    </row>
    <row r="9" spans="2:33" ht="19.5" customHeight="1" x14ac:dyDescent="0.25">
      <c r="B9" s="18" t="s">
        <v>25</v>
      </c>
      <c r="C9" s="21" t="s">
        <v>37</v>
      </c>
      <c r="D9" s="28" t="s">
        <v>42</v>
      </c>
      <c r="E9" s="25"/>
      <c r="F9" s="32"/>
      <c r="G9" s="36">
        <v>1360.5</v>
      </c>
      <c r="H9" s="19">
        <v>3412.11</v>
      </c>
      <c r="I9" s="25">
        <v>3412.11</v>
      </c>
      <c r="J9" s="32">
        <v>3520.83</v>
      </c>
      <c r="K9" s="111">
        <f>J9/I9</f>
        <v>1.0318629821430141</v>
      </c>
      <c r="L9" s="36">
        <f>J9</f>
        <v>3520.83</v>
      </c>
      <c r="M9" s="19">
        <v>3641.56</v>
      </c>
      <c r="N9" s="25">
        <f>M9</f>
        <v>3641.56</v>
      </c>
      <c r="O9" s="32">
        <v>3714.04</v>
      </c>
      <c r="P9" s="36">
        <f>O9</f>
        <v>3714.04</v>
      </c>
      <c r="Q9" s="19">
        <v>3779.39</v>
      </c>
    </row>
    <row r="10" spans="2:33" ht="19.5" customHeight="1" x14ac:dyDescent="0.25">
      <c r="B10" s="12" t="s">
        <v>24</v>
      </c>
      <c r="C10" s="22" t="s">
        <v>37</v>
      </c>
      <c r="D10" s="29" t="s">
        <v>42</v>
      </c>
      <c r="E10" s="26"/>
      <c r="F10" s="33"/>
      <c r="G10" s="37">
        <v>1360.5</v>
      </c>
      <c r="H10" s="15">
        <v>2150.4699999999998</v>
      </c>
      <c r="I10" s="26">
        <v>2150.4699999999998</v>
      </c>
      <c r="J10" s="33">
        <v>2212.9899999999998</v>
      </c>
      <c r="K10" s="109">
        <f t="shared" ref="K10:K16" si="0">J10/I10</f>
        <v>1.0290727143368659</v>
      </c>
      <c r="L10" s="37">
        <f t="shared" ref="L10:L16" si="1">J10</f>
        <v>2212.9899999999998</v>
      </c>
      <c r="M10" s="15">
        <v>2312.69</v>
      </c>
      <c r="N10" s="26">
        <f t="shared" ref="N10:N16" si="2">M10</f>
        <v>2312.69</v>
      </c>
      <c r="O10" s="33">
        <v>2380.09</v>
      </c>
      <c r="P10" s="37">
        <f>O10</f>
        <v>2380.09</v>
      </c>
      <c r="Q10" s="15">
        <v>2452.73</v>
      </c>
    </row>
    <row r="11" spans="2:33" ht="30" x14ac:dyDescent="0.25">
      <c r="B11" s="142" t="s">
        <v>107</v>
      </c>
      <c r="C11" s="22" t="s">
        <v>105</v>
      </c>
      <c r="D11" s="29" t="s">
        <v>106</v>
      </c>
      <c r="E11" s="48"/>
      <c r="F11" s="43"/>
      <c r="G11" s="26"/>
      <c r="H11" s="119"/>
      <c r="I11" s="122">
        <v>1349.18</v>
      </c>
      <c r="J11" s="119">
        <v>1397.28</v>
      </c>
      <c r="K11" s="109">
        <f>J11/I11</f>
        <v>1.0356512844839088</v>
      </c>
      <c r="L11" s="26">
        <f>J11</f>
        <v>1397.28</v>
      </c>
      <c r="M11" s="119">
        <v>1444.21</v>
      </c>
      <c r="N11" s="122">
        <f>M11</f>
        <v>1444.21</v>
      </c>
      <c r="O11" s="115">
        <v>1487.76</v>
      </c>
      <c r="P11" s="26">
        <f>O11</f>
        <v>1487.76</v>
      </c>
      <c r="Q11" s="115">
        <v>1532.67</v>
      </c>
      <c r="T11" s="2"/>
      <c r="U11" s="2"/>
    </row>
    <row r="12" spans="2:33" ht="19.5" customHeight="1" x14ac:dyDescent="0.25">
      <c r="B12" s="12" t="s">
        <v>11</v>
      </c>
      <c r="C12" s="478" t="s">
        <v>38</v>
      </c>
      <c r="D12" s="490" t="s">
        <v>76</v>
      </c>
      <c r="E12" s="517"/>
      <c r="F12" s="518"/>
      <c r="G12" s="518"/>
      <c r="H12" s="518"/>
      <c r="I12" s="518"/>
      <c r="J12" s="518"/>
      <c r="K12" s="518"/>
      <c r="L12" s="518"/>
      <c r="M12" s="518"/>
      <c r="N12" s="518"/>
      <c r="O12" s="518"/>
      <c r="P12" s="518"/>
      <c r="Q12" s="519"/>
    </row>
    <row r="13" spans="2:33" ht="19.5" customHeight="1" x14ac:dyDescent="0.25">
      <c r="B13" s="13" t="s">
        <v>12</v>
      </c>
      <c r="C13" s="479"/>
      <c r="D13" s="545"/>
      <c r="E13" s="26">
        <v>1381.63</v>
      </c>
      <c r="F13" s="33">
        <v>1497.89</v>
      </c>
      <c r="G13" s="37">
        <f>F13</f>
        <v>1497.89</v>
      </c>
      <c r="H13" s="15">
        <v>1572.03</v>
      </c>
      <c r="I13" s="26">
        <v>1572.03</v>
      </c>
      <c r="J13" s="33">
        <v>1604.48</v>
      </c>
      <c r="K13" s="112">
        <f t="shared" si="0"/>
        <v>1.0206420997054764</v>
      </c>
      <c r="L13" s="40">
        <f>J13</f>
        <v>1604.48</v>
      </c>
      <c r="M13" s="16"/>
      <c r="N13" s="39"/>
      <c r="O13" s="41"/>
      <c r="P13" s="40"/>
      <c r="Q13" s="16"/>
    </row>
    <row r="14" spans="2:33" ht="19.5" customHeight="1" x14ac:dyDescent="0.25">
      <c r="B14" s="13" t="s">
        <v>8</v>
      </c>
      <c r="C14" s="479"/>
      <c r="D14" s="545"/>
      <c r="E14" s="26">
        <v>1223.78</v>
      </c>
      <c r="F14" s="33">
        <v>1262.8409999999999</v>
      </c>
      <c r="G14" s="37">
        <f>F14</f>
        <v>1262.8409999999999</v>
      </c>
      <c r="H14" s="15">
        <v>1289.74</v>
      </c>
      <c r="I14" s="26">
        <v>1289.74</v>
      </c>
      <c r="J14" s="33">
        <v>1344.97</v>
      </c>
      <c r="K14" s="112">
        <f t="shared" si="0"/>
        <v>1.0428225843968553</v>
      </c>
      <c r="L14" s="40">
        <f>J14</f>
        <v>1344.97</v>
      </c>
      <c r="M14" s="16"/>
      <c r="N14" s="39"/>
      <c r="O14" s="41"/>
      <c r="P14" s="40"/>
      <c r="Q14" s="16"/>
    </row>
    <row r="15" spans="2:33" ht="19.5" customHeight="1" x14ac:dyDescent="0.25">
      <c r="B15" s="13" t="s">
        <v>9</v>
      </c>
      <c r="C15" s="480"/>
      <c r="D15" s="491"/>
      <c r="E15" s="26">
        <v>1232.98</v>
      </c>
      <c r="F15" s="33">
        <v>1348.04</v>
      </c>
      <c r="G15" s="37">
        <f>F15</f>
        <v>1348.04</v>
      </c>
      <c r="H15" s="15">
        <v>1375.99</v>
      </c>
      <c r="I15" s="26">
        <v>1375.99</v>
      </c>
      <c r="J15" s="33">
        <v>1470.38</v>
      </c>
      <c r="K15" s="112">
        <f t="shared" si="0"/>
        <v>1.0685978822520512</v>
      </c>
      <c r="L15" s="40">
        <f>J15</f>
        <v>1470.38</v>
      </c>
      <c r="M15" s="16"/>
      <c r="N15" s="39"/>
      <c r="O15" s="41"/>
      <c r="P15" s="40"/>
      <c r="Q15" s="16"/>
    </row>
    <row r="16" spans="2:33" ht="19.5" customHeight="1" thickBot="1" x14ac:dyDescent="0.3">
      <c r="B16" s="14" t="s">
        <v>14</v>
      </c>
      <c r="C16" s="23" t="s">
        <v>37</v>
      </c>
      <c r="D16" s="30" t="s">
        <v>50</v>
      </c>
      <c r="E16" s="27"/>
      <c r="F16" s="34"/>
      <c r="G16" s="38">
        <v>1360.5</v>
      </c>
      <c r="H16" s="17">
        <v>1309.8699999999999</v>
      </c>
      <c r="I16" s="27">
        <v>1309.8699999999999</v>
      </c>
      <c r="J16" s="34">
        <v>1382.89</v>
      </c>
      <c r="K16" s="110">
        <f t="shared" si="0"/>
        <v>1.0557459900600825</v>
      </c>
      <c r="L16" s="38">
        <f t="shared" si="1"/>
        <v>1382.89</v>
      </c>
      <c r="M16" s="17">
        <v>1428.99</v>
      </c>
      <c r="N16" s="27">
        <f t="shared" si="2"/>
        <v>1428.99</v>
      </c>
      <c r="O16" s="34">
        <v>1471.78</v>
      </c>
      <c r="P16" s="38">
        <f>O16</f>
        <v>1471.78</v>
      </c>
      <c r="Q16" s="17">
        <v>1515.93</v>
      </c>
      <c r="S16" s="1"/>
      <c r="T16" s="5"/>
      <c r="U16" s="5"/>
      <c r="V16" s="1"/>
      <c r="W16" s="1"/>
      <c r="X16" s="1"/>
      <c r="Y16" s="1"/>
      <c r="AG16" s="6"/>
    </row>
    <row r="17" spans="2:33" ht="28.5" customHeight="1" thickBot="1" x14ac:dyDescent="0.25">
      <c r="C17" s="2"/>
      <c r="D17" s="2"/>
      <c r="Q17" s="4"/>
      <c r="S17" s="1"/>
      <c r="T17" s="5"/>
      <c r="U17" s="5"/>
      <c r="V17" s="1"/>
      <c r="W17" s="1"/>
      <c r="X17" s="1"/>
      <c r="Y17" s="1"/>
      <c r="AG17" s="6"/>
    </row>
    <row r="18" spans="2:33" ht="21.75" customHeight="1" thickBot="1" x14ac:dyDescent="0.3">
      <c r="B18" s="481" t="s">
        <v>68</v>
      </c>
      <c r="C18" s="482"/>
      <c r="D18" s="482"/>
      <c r="E18" s="482"/>
      <c r="F18" s="482"/>
      <c r="G18" s="482"/>
      <c r="H18" s="482"/>
      <c r="I18" s="482"/>
      <c r="J18" s="482"/>
      <c r="K18" s="482"/>
      <c r="L18" s="482"/>
      <c r="M18" s="482"/>
      <c r="N18" s="482"/>
      <c r="O18" s="482"/>
      <c r="P18" s="482"/>
      <c r="Q18" s="483"/>
      <c r="S18" s="1"/>
      <c r="T18" s="5"/>
      <c r="U18" s="5"/>
      <c r="V18" s="1"/>
      <c r="W18" s="1"/>
      <c r="X18" s="1"/>
      <c r="Y18" s="1"/>
      <c r="AG18" s="6"/>
    </row>
    <row r="19" spans="2:33" s="1" customFormat="1" ht="23.25" customHeight="1" thickBot="1" x14ac:dyDescent="0.3">
      <c r="B19" s="495" t="s">
        <v>67</v>
      </c>
      <c r="C19" s="496"/>
      <c r="D19" s="496"/>
      <c r="E19" s="496"/>
      <c r="F19" s="496"/>
      <c r="G19" s="496"/>
      <c r="H19" s="496"/>
      <c r="I19" s="496"/>
      <c r="J19" s="496"/>
      <c r="K19" s="496"/>
      <c r="L19" s="496"/>
      <c r="M19" s="496"/>
      <c r="N19" s="496"/>
      <c r="O19" s="496"/>
      <c r="P19" s="496"/>
      <c r="Q19" s="497"/>
    </row>
    <row r="20" spans="2:33" ht="18.75" customHeight="1" x14ac:dyDescent="0.25">
      <c r="B20" s="484" t="s">
        <v>5</v>
      </c>
      <c r="C20" s="486" t="s">
        <v>36</v>
      </c>
      <c r="D20" s="488" t="s">
        <v>40</v>
      </c>
      <c r="E20" s="468">
        <v>2016</v>
      </c>
      <c r="F20" s="469"/>
      <c r="G20" s="466">
        <v>2017</v>
      </c>
      <c r="H20" s="467"/>
      <c r="I20" s="470">
        <v>2018</v>
      </c>
      <c r="J20" s="472"/>
      <c r="K20" s="473"/>
      <c r="L20" s="466">
        <v>2019</v>
      </c>
      <c r="M20" s="467"/>
      <c r="N20" s="468">
        <v>2020</v>
      </c>
      <c r="O20" s="469"/>
      <c r="P20" s="466">
        <v>2021</v>
      </c>
      <c r="Q20" s="469"/>
    </row>
    <row r="21" spans="2:33" s="1" customFormat="1" ht="18.75" customHeight="1" thickBot="1" x14ac:dyDescent="0.3">
      <c r="B21" s="485"/>
      <c r="C21" s="487"/>
      <c r="D21" s="489"/>
      <c r="E21" s="35" t="s">
        <v>0</v>
      </c>
      <c r="F21" s="20" t="s">
        <v>1</v>
      </c>
      <c r="G21" s="24" t="s">
        <v>0</v>
      </c>
      <c r="H21" s="31" t="s">
        <v>1</v>
      </c>
      <c r="I21" s="35" t="s">
        <v>0</v>
      </c>
      <c r="J21" s="31" t="s">
        <v>1</v>
      </c>
      <c r="K21" s="108" t="s">
        <v>97</v>
      </c>
      <c r="L21" s="24" t="s">
        <v>0</v>
      </c>
      <c r="M21" s="31" t="s">
        <v>1</v>
      </c>
      <c r="N21" s="35" t="s">
        <v>0</v>
      </c>
      <c r="O21" s="20" t="s">
        <v>1</v>
      </c>
      <c r="P21" s="24" t="s">
        <v>0</v>
      </c>
      <c r="Q21" s="20" t="s">
        <v>1</v>
      </c>
    </row>
    <row r="22" spans="2:33" ht="18.75" customHeight="1" x14ac:dyDescent="0.25">
      <c r="B22" s="18" t="s">
        <v>23</v>
      </c>
      <c r="C22" s="21" t="s">
        <v>37</v>
      </c>
      <c r="D22" s="28" t="s">
        <v>42</v>
      </c>
      <c r="E22" s="52"/>
      <c r="F22" s="53"/>
      <c r="G22" s="25">
        <v>1360.5</v>
      </c>
      <c r="H22" s="32">
        <v>3340</v>
      </c>
      <c r="I22" s="36">
        <v>3340</v>
      </c>
      <c r="J22" s="32">
        <v>3454.15</v>
      </c>
      <c r="K22" s="111">
        <f>J22/I22</f>
        <v>1.0341766467065869</v>
      </c>
      <c r="L22" s="25">
        <f t="shared" ref="L22:L36" si="3">J22</f>
        <v>3454.15</v>
      </c>
      <c r="M22" s="32">
        <v>3572.7</v>
      </c>
      <c r="N22" s="36">
        <f t="shared" ref="N22:N36" si="4">M22</f>
        <v>3572.7</v>
      </c>
      <c r="O22" s="19">
        <v>3657.86</v>
      </c>
      <c r="P22" s="25">
        <f t="shared" ref="P22:P23" si="5">O22</f>
        <v>3657.86</v>
      </c>
      <c r="Q22" s="19">
        <v>3745.62</v>
      </c>
    </row>
    <row r="23" spans="2:33" ht="18.75" customHeight="1" x14ac:dyDescent="0.25">
      <c r="B23" s="44" t="s">
        <v>22</v>
      </c>
      <c r="C23" s="22" t="s">
        <v>37</v>
      </c>
      <c r="D23" s="29" t="s">
        <v>43</v>
      </c>
      <c r="E23" s="48"/>
      <c r="F23" s="43"/>
      <c r="G23" s="26">
        <v>1360.5</v>
      </c>
      <c r="H23" s="33">
        <v>1446.21</v>
      </c>
      <c r="I23" s="37">
        <v>1446.21</v>
      </c>
      <c r="J23" s="33">
        <v>1537.32</v>
      </c>
      <c r="K23" s="109">
        <f t="shared" ref="K23:K36" si="6">J23/I23</f>
        <v>1.0629991495011097</v>
      </c>
      <c r="L23" s="26">
        <f t="shared" si="3"/>
        <v>1537.32</v>
      </c>
      <c r="M23" s="33">
        <v>1634.22</v>
      </c>
      <c r="N23" s="37">
        <f t="shared" si="4"/>
        <v>1634.22</v>
      </c>
      <c r="O23" s="15">
        <v>1737.17</v>
      </c>
      <c r="P23" s="26">
        <f t="shared" si="5"/>
        <v>1737.17</v>
      </c>
      <c r="Q23" s="15">
        <v>1846.61</v>
      </c>
      <c r="T23" s="2"/>
      <c r="U23" s="2"/>
    </row>
    <row r="24" spans="2:33" ht="18.75" customHeight="1" x14ac:dyDescent="0.25">
      <c r="B24" s="492" t="s">
        <v>112</v>
      </c>
      <c r="C24" s="490" t="s">
        <v>37</v>
      </c>
      <c r="D24" s="29" t="s">
        <v>47</v>
      </c>
      <c r="E24" s="460"/>
      <c r="F24" s="462"/>
      <c r="G24" s="460">
        <v>2106.96</v>
      </c>
      <c r="H24" s="462">
        <v>2236.11</v>
      </c>
      <c r="I24" s="460">
        <v>2236.11</v>
      </c>
      <c r="J24" s="33">
        <v>2273.4499999999998</v>
      </c>
      <c r="K24" s="109">
        <f t="shared" si="6"/>
        <v>1.0166986418378343</v>
      </c>
      <c r="L24" s="26"/>
      <c r="M24" s="33"/>
      <c r="N24" s="37"/>
      <c r="O24" s="15"/>
      <c r="P24" s="26"/>
      <c r="Q24" s="15"/>
      <c r="T24" s="2"/>
      <c r="U24" s="2"/>
    </row>
    <row r="25" spans="2:33" ht="29.25" customHeight="1" x14ac:dyDescent="0.25">
      <c r="B25" s="493"/>
      <c r="C25" s="491"/>
      <c r="D25" s="164" t="s">
        <v>111</v>
      </c>
      <c r="E25" s="461"/>
      <c r="F25" s="463"/>
      <c r="G25" s="461"/>
      <c r="H25" s="463"/>
      <c r="I25" s="461"/>
      <c r="J25" s="119">
        <v>2365.04</v>
      </c>
      <c r="K25" s="109">
        <f>J25/I24</f>
        <v>1.0576581652959827</v>
      </c>
      <c r="L25" s="26">
        <f>J25</f>
        <v>2365.04</v>
      </c>
      <c r="M25" s="119">
        <v>2422.2199999999998</v>
      </c>
      <c r="N25" s="122">
        <f>M25</f>
        <v>2422.2199999999998</v>
      </c>
      <c r="O25" s="115">
        <v>2511.3000000000002</v>
      </c>
      <c r="P25" s="26">
        <f t="shared" ref="P25" si="7">O25</f>
        <v>2511.3000000000002</v>
      </c>
      <c r="Q25" s="115">
        <v>2599.2199999999998</v>
      </c>
      <c r="T25" s="2"/>
      <c r="U25" s="2"/>
    </row>
    <row r="26" spans="2:33" ht="18.75" customHeight="1" x14ac:dyDescent="0.25">
      <c r="B26" s="12" t="s">
        <v>10</v>
      </c>
      <c r="C26" s="22" t="s">
        <v>38</v>
      </c>
      <c r="D26" s="29" t="s">
        <v>76</v>
      </c>
      <c r="E26" s="37">
        <v>2359.5</v>
      </c>
      <c r="F26" s="15">
        <v>2359.5</v>
      </c>
      <c r="G26" s="26">
        <f>F26</f>
        <v>2359.5</v>
      </c>
      <c r="H26" s="33">
        <v>2505.79</v>
      </c>
      <c r="I26" s="37">
        <v>2505.79</v>
      </c>
      <c r="J26" s="33">
        <v>2688.71</v>
      </c>
      <c r="K26" s="109">
        <f t="shared" si="6"/>
        <v>1.0729989344677726</v>
      </c>
      <c r="L26" s="39">
        <f>J26</f>
        <v>2688.71</v>
      </c>
      <c r="M26" s="51"/>
      <c r="N26" s="48"/>
      <c r="O26" s="43"/>
      <c r="P26" s="47"/>
      <c r="Q26" s="43"/>
      <c r="T26" s="2"/>
      <c r="U26" s="2"/>
    </row>
    <row r="27" spans="2:33" ht="18.75" customHeight="1" x14ac:dyDescent="0.25">
      <c r="B27" s="44" t="s">
        <v>14</v>
      </c>
      <c r="C27" s="22" t="s">
        <v>37</v>
      </c>
      <c r="D27" s="29" t="s">
        <v>50</v>
      </c>
      <c r="E27" s="48"/>
      <c r="F27" s="43"/>
      <c r="G27" s="26">
        <v>1880.55</v>
      </c>
      <c r="H27" s="33">
        <v>1948.39</v>
      </c>
      <c r="I27" s="37">
        <v>1948.39</v>
      </c>
      <c r="J27" s="33">
        <v>2060.5700000000002</v>
      </c>
      <c r="K27" s="109">
        <f t="shared" si="6"/>
        <v>1.0575757420229011</v>
      </c>
      <c r="L27" s="26">
        <f t="shared" si="3"/>
        <v>2060.5700000000002</v>
      </c>
      <c r="M27" s="33">
        <v>2142</v>
      </c>
      <c r="N27" s="37">
        <f t="shared" si="4"/>
        <v>2142</v>
      </c>
      <c r="O27" s="15">
        <v>2202.88</v>
      </c>
      <c r="P27" s="26">
        <f>O27</f>
        <v>2202.88</v>
      </c>
      <c r="Q27" s="15">
        <v>2268.2199999999998</v>
      </c>
      <c r="T27" s="2"/>
      <c r="U27" s="2"/>
    </row>
    <row r="28" spans="2:33" ht="18.75" customHeight="1" x14ac:dyDescent="0.25">
      <c r="B28" s="12" t="s">
        <v>13</v>
      </c>
      <c r="C28" s="22" t="s">
        <v>38</v>
      </c>
      <c r="D28" s="29" t="s">
        <v>48</v>
      </c>
      <c r="E28" s="37">
        <v>2812.62</v>
      </c>
      <c r="F28" s="15">
        <v>2966.83</v>
      </c>
      <c r="G28" s="26">
        <f>F28</f>
        <v>2966.83</v>
      </c>
      <c r="H28" s="33">
        <v>2966.83</v>
      </c>
      <c r="I28" s="37">
        <v>2966.83</v>
      </c>
      <c r="J28" s="33">
        <v>3023.85</v>
      </c>
      <c r="K28" s="109">
        <f t="shared" si="6"/>
        <v>1.0192191665852104</v>
      </c>
      <c r="L28" s="39">
        <f>J28</f>
        <v>3023.85</v>
      </c>
      <c r="M28" s="51"/>
      <c r="N28" s="48"/>
      <c r="O28" s="43"/>
      <c r="P28" s="47"/>
      <c r="Q28" s="43"/>
      <c r="T28" s="2"/>
      <c r="U28" s="2"/>
    </row>
    <row r="29" spans="2:33" ht="18.75" customHeight="1" x14ac:dyDescent="0.25">
      <c r="B29" s="12" t="s">
        <v>2</v>
      </c>
      <c r="C29" s="22" t="s">
        <v>39</v>
      </c>
      <c r="D29" s="29" t="s">
        <v>54</v>
      </c>
      <c r="E29" s="48"/>
      <c r="F29" s="43"/>
      <c r="G29" s="26">
        <v>1731.26</v>
      </c>
      <c r="H29" s="33">
        <v>1796.74</v>
      </c>
      <c r="I29" s="37">
        <v>1796.74</v>
      </c>
      <c r="J29" s="33">
        <v>2001.01</v>
      </c>
      <c r="K29" s="109">
        <f t="shared" si="6"/>
        <v>1.1136892371739928</v>
      </c>
      <c r="L29" s="26">
        <f t="shared" si="3"/>
        <v>2001.01</v>
      </c>
      <c r="M29" s="33">
        <v>2133.36</v>
      </c>
      <c r="N29" s="40">
        <f>M29</f>
        <v>2133.36</v>
      </c>
      <c r="O29" s="16"/>
      <c r="P29" s="39"/>
      <c r="Q29" s="16"/>
      <c r="T29" s="2"/>
      <c r="U29" s="2"/>
    </row>
    <row r="30" spans="2:33" ht="18.75" customHeight="1" x14ac:dyDescent="0.25">
      <c r="B30" s="12" t="s">
        <v>18</v>
      </c>
      <c r="C30" s="22" t="s">
        <v>37</v>
      </c>
      <c r="D30" s="29" t="s">
        <v>56</v>
      </c>
      <c r="E30" s="48"/>
      <c r="F30" s="43"/>
      <c r="G30" s="26">
        <v>1871.88</v>
      </c>
      <c r="H30" s="33">
        <v>1968.35</v>
      </c>
      <c r="I30" s="37">
        <v>1968.35</v>
      </c>
      <c r="J30" s="33">
        <v>2000.06</v>
      </c>
      <c r="K30" s="109">
        <f t="shared" si="6"/>
        <v>1.0161099397972921</v>
      </c>
      <c r="L30" s="26">
        <f t="shared" si="3"/>
        <v>2000.06</v>
      </c>
      <c r="M30" s="33">
        <v>1983.43</v>
      </c>
      <c r="N30" s="37">
        <f t="shared" si="4"/>
        <v>1983.43</v>
      </c>
      <c r="O30" s="15">
        <v>2039.39</v>
      </c>
      <c r="P30" s="26">
        <f>O30</f>
        <v>2039.39</v>
      </c>
      <c r="Q30" s="15">
        <v>2098.4299999999998</v>
      </c>
      <c r="T30" s="2"/>
      <c r="U30" s="2"/>
    </row>
    <row r="31" spans="2:33" ht="18.75" customHeight="1" x14ac:dyDescent="0.25">
      <c r="B31" s="12" t="s">
        <v>19</v>
      </c>
      <c r="C31" s="22" t="s">
        <v>39</v>
      </c>
      <c r="D31" s="29" t="s">
        <v>58</v>
      </c>
      <c r="E31" s="48"/>
      <c r="F31" s="43"/>
      <c r="G31" s="26">
        <v>1798.44</v>
      </c>
      <c r="H31" s="33">
        <v>1867.68</v>
      </c>
      <c r="I31" s="37">
        <v>1867.68</v>
      </c>
      <c r="J31" s="33">
        <v>1983.22</v>
      </c>
      <c r="K31" s="109">
        <f t="shared" si="6"/>
        <v>1.0618628458836632</v>
      </c>
      <c r="L31" s="26">
        <f t="shared" si="3"/>
        <v>1983.22</v>
      </c>
      <c r="M31" s="33">
        <v>2054.54</v>
      </c>
      <c r="N31" s="40">
        <f>M31</f>
        <v>2054.54</v>
      </c>
      <c r="O31" s="43"/>
      <c r="P31" s="47"/>
      <c r="Q31" s="43"/>
      <c r="T31" s="2"/>
      <c r="U31" s="2"/>
    </row>
    <row r="32" spans="2:33" ht="18.75" customHeight="1" x14ac:dyDescent="0.25">
      <c r="B32" s="12" t="s">
        <v>17</v>
      </c>
      <c r="C32" s="22" t="s">
        <v>38</v>
      </c>
      <c r="D32" s="29" t="s">
        <v>60</v>
      </c>
      <c r="E32" s="37">
        <v>1876.27</v>
      </c>
      <c r="F32" s="15">
        <v>2002.45</v>
      </c>
      <c r="G32" s="26">
        <f>F32</f>
        <v>2002.45</v>
      </c>
      <c r="H32" s="33">
        <v>2104.86</v>
      </c>
      <c r="I32" s="37">
        <v>2104.86</v>
      </c>
      <c r="J32" s="33">
        <v>2320.17</v>
      </c>
      <c r="K32" s="109">
        <f t="shared" si="6"/>
        <v>1.1022918388871468</v>
      </c>
      <c r="L32" s="39">
        <f>J32</f>
        <v>2320.17</v>
      </c>
      <c r="M32" s="51"/>
      <c r="N32" s="48"/>
      <c r="O32" s="43"/>
      <c r="P32" s="47"/>
      <c r="Q32" s="43"/>
      <c r="T32" s="2"/>
      <c r="U32" s="2"/>
    </row>
    <row r="33" spans="2:21" ht="18.75" customHeight="1" x14ac:dyDescent="0.25">
      <c r="B33" s="12" t="s">
        <v>3</v>
      </c>
      <c r="C33" s="22" t="s">
        <v>39</v>
      </c>
      <c r="D33" s="29" t="s">
        <v>44</v>
      </c>
      <c r="E33" s="48"/>
      <c r="F33" s="15">
        <v>1522.1</v>
      </c>
      <c r="G33" s="26">
        <f>F33</f>
        <v>1522.1</v>
      </c>
      <c r="H33" s="33">
        <v>1624.08</v>
      </c>
      <c r="I33" s="37">
        <v>1624.08</v>
      </c>
      <c r="J33" s="33">
        <v>1780.16</v>
      </c>
      <c r="K33" s="109">
        <f t="shared" si="6"/>
        <v>1.0961036402147679</v>
      </c>
      <c r="L33" s="26">
        <f t="shared" si="3"/>
        <v>1780.16</v>
      </c>
      <c r="M33" s="33">
        <v>1826.81</v>
      </c>
      <c r="N33" s="40">
        <f>M33</f>
        <v>1826.81</v>
      </c>
      <c r="O33" s="43"/>
      <c r="P33" s="47"/>
      <c r="Q33" s="43"/>
      <c r="T33" s="2"/>
      <c r="U33" s="2"/>
    </row>
    <row r="34" spans="2:21" ht="18.75" customHeight="1" x14ac:dyDescent="0.25">
      <c r="B34" s="12" t="s">
        <v>20</v>
      </c>
      <c r="C34" s="22" t="s">
        <v>37</v>
      </c>
      <c r="D34" s="29" t="s">
        <v>62</v>
      </c>
      <c r="E34" s="48"/>
      <c r="F34" s="43"/>
      <c r="G34" s="26">
        <v>2349.2399999999998</v>
      </c>
      <c r="H34" s="33">
        <v>2497.2399999999998</v>
      </c>
      <c r="I34" s="37">
        <v>2497.2399999999998</v>
      </c>
      <c r="J34" s="33">
        <v>2654.57</v>
      </c>
      <c r="K34" s="109">
        <f t="shared" si="6"/>
        <v>1.0630015537153019</v>
      </c>
      <c r="L34" s="26">
        <f t="shared" si="3"/>
        <v>2654.57</v>
      </c>
      <c r="M34" s="33">
        <v>2821.81</v>
      </c>
      <c r="N34" s="37">
        <f t="shared" si="4"/>
        <v>2821.81</v>
      </c>
      <c r="O34" s="15">
        <v>2999.58</v>
      </c>
      <c r="P34" s="26">
        <f t="shared" ref="P34:P36" si="8">O34</f>
        <v>2999.58</v>
      </c>
      <c r="Q34" s="15">
        <v>3188.55</v>
      </c>
      <c r="T34" s="2"/>
      <c r="U34" s="2"/>
    </row>
    <row r="35" spans="2:21" ht="18.75" customHeight="1" x14ac:dyDescent="0.25">
      <c r="B35" s="12" t="s">
        <v>21</v>
      </c>
      <c r="C35" s="22" t="s">
        <v>37</v>
      </c>
      <c r="D35" s="29" t="s">
        <v>64</v>
      </c>
      <c r="E35" s="48"/>
      <c r="F35" s="43"/>
      <c r="G35" s="26">
        <v>1930.63</v>
      </c>
      <c r="H35" s="33">
        <v>2049.29</v>
      </c>
      <c r="I35" s="37">
        <v>2049.29</v>
      </c>
      <c r="J35" s="33">
        <v>2105.4</v>
      </c>
      <c r="K35" s="109">
        <f t="shared" si="6"/>
        <v>1.0273802146109141</v>
      </c>
      <c r="L35" s="26">
        <f t="shared" si="3"/>
        <v>2105.4</v>
      </c>
      <c r="M35" s="33">
        <v>2113.4</v>
      </c>
      <c r="N35" s="37">
        <f t="shared" si="4"/>
        <v>2113.4</v>
      </c>
      <c r="O35" s="15">
        <v>2115.89</v>
      </c>
      <c r="P35" s="26">
        <f t="shared" si="8"/>
        <v>2115.89</v>
      </c>
      <c r="Q35" s="15">
        <v>2175.5300000000002</v>
      </c>
      <c r="T35" s="2"/>
      <c r="U35" s="2"/>
    </row>
    <row r="36" spans="2:21" ht="18.75" customHeight="1" thickBot="1" x14ac:dyDescent="0.3">
      <c r="B36" s="46" t="s">
        <v>4</v>
      </c>
      <c r="C36" s="23" t="s">
        <v>37</v>
      </c>
      <c r="D36" s="30" t="s">
        <v>41</v>
      </c>
      <c r="E36" s="49"/>
      <c r="F36" s="50"/>
      <c r="G36" s="27">
        <v>1718.22</v>
      </c>
      <c r="H36" s="34">
        <v>1821.6</v>
      </c>
      <c r="I36" s="38">
        <v>1821.6</v>
      </c>
      <c r="J36" s="34">
        <v>1856.93</v>
      </c>
      <c r="K36" s="109">
        <f t="shared" si="6"/>
        <v>1.01939503732982</v>
      </c>
      <c r="L36" s="27">
        <f t="shared" si="3"/>
        <v>1856.93</v>
      </c>
      <c r="M36" s="34">
        <v>1910.97</v>
      </c>
      <c r="N36" s="38">
        <f t="shared" si="4"/>
        <v>1910.97</v>
      </c>
      <c r="O36" s="17">
        <v>1982.97</v>
      </c>
      <c r="P36" s="27">
        <f t="shared" si="8"/>
        <v>1982.97</v>
      </c>
      <c r="Q36" s="17">
        <v>2045</v>
      </c>
      <c r="T36" s="2"/>
      <c r="U36" s="2"/>
    </row>
    <row r="37" spans="2:21" s="1" customFormat="1" ht="23.25" customHeight="1" thickBot="1" x14ac:dyDescent="0.3">
      <c r="B37" s="495" t="s">
        <v>66</v>
      </c>
      <c r="C37" s="496"/>
      <c r="D37" s="496"/>
      <c r="E37" s="496"/>
      <c r="F37" s="496"/>
      <c r="G37" s="496"/>
      <c r="H37" s="496"/>
      <c r="I37" s="496"/>
      <c r="J37" s="496"/>
      <c r="K37" s="496"/>
      <c r="L37" s="496"/>
      <c r="M37" s="496"/>
      <c r="N37" s="496"/>
      <c r="O37" s="496"/>
      <c r="P37" s="496"/>
      <c r="Q37" s="497"/>
      <c r="T37" s="5"/>
      <c r="U37" s="5"/>
    </row>
    <row r="38" spans="2:21" s="1" customFormat="1" ht="19.5" customHeight="1" x14ac:dyDescent="0.25">
      <c r="B38" s="543" t="str">
        <f>B20</f>
        <v>Филиал</v>
      </c>
      <c r="C38" s="488" t="str">
        <f>C20</f>
        <v>период регулирования</v>
      </c>
      <c r="D38" s="486" t="s">
        <v>40</v>
      </c>
      <c r="E38" s="468">
        <v>2016</v>
      </c>
      <c r="F38" s="469"/>
      <c r="G38" s="466">
        <v>2017</v>
      </c>
      <c r="H38" s="467"/>
      <c r="I38" s="470">
        <v>2018</v>
      </c>
      <c r="J38" s="472"/>
      <c r="K38" s="473"/>
      <c r="L38" s="466">
        <v>2019</v>
      </c>
      <c r="M38" s="467"/>
      <c r="N38" s="468">
        <v>2020</v>
      </c>
      <c r="O38" s="469"/>
      <c r="P38" s="466">
        <v>2021</v>
      </c>
      <c r="Q38" s="469"/>
      <c r="R38" s="2"/>
      <c r="T38" s="5"/>
      <c r="U38" s="5"/>
    </row>
    <row r="39" spans="2:21" s="1" customFormat="1" ht="19.5" customHeight="1" thickBot="1" x14ac:dyDescent="0.3">
      <c r="B39" s="544"/>
      <c r="C39" s="489"/>
      <c r="D39" s="487"/>
      <c r="E39" s="35" t="s">
        <v>0</v>
      </c>
      <c r="F39" s="20" t="s">
        <v>1</v>
      </c>
      <c r="G39" s="24" t="s">
        <v>0</v>
      </c>
      <c r="H39" s="31" t="s">
        <v>1</v>
      </c>
      <c r="I39" s="35" t="s">
        <v>0</v>
      </c>
      <c r="J39" s="31" t="s">
        <v>1</v>
      </c>
      <c r="K39" s="108" t="s">
        <v>97</v>
      </c>
      <c r="L39" s="24" t="s">
        <v>0</v>
      </c>
      <c r="M39" s="31" t="s">
        <v>1</v>
      </c>
      <c r="N39" s="35" t="s">
        <v>0</v>
      </c>
      <c r="O39" s="20" t="s">
        <v>1</v>
      </c>
      <c r="P39" s="24" t="s">
        <v>0</v>
      </c>
      <c r="Q39" s="20" t="s">
        <v>1</v>
      </c>
      <c r="R39" s="2"/>
      <c r="T39" s="5"/>
      <c r="U39" s="5"/>
    </row>
    <row r="40" spans="2:21" s="1" customFormat="1" ht="19.5" customHeight="1" x14ac:dyDescent="0.25">
      <c r="B40" s="79" t="str">
        <f>B23</f>
        <v>д.Пенкино, Камешковский р-н</v>
      </c>
      <c r="C40" s="75" t="str">
        <f>C23</f>
        <v>2017 - 2021</v>
      </c>
      <c r="D40" s="77" t="str">
        <f>D23</f>
        <v>от 18.12.2017 г. № 58/1</v>
      </c>
      <c r="E40" s="52"/>
      <c r="F40" s="53"/>
      <c r="G40" s="25">
        <f>G23*1.18</f>
        <v>1605.3899999999999</v>
      </c>
      <c r="H40" s="32">
        <f>H23*1.18</f>
        <v>1706.5277999999998</v>
      </c>
      <c r="I40" s="37">
        <f>I23*1.18</f>
        <v>1706.5277999999998</v>
      </c>
      <c r="J40" s="33">
        <f>J23*1.18</f>
        <v>1814.0375999999999</v>
      </c>
      <c r="K40" s="109">
        <f t="shared" ref="K40:K53" si="9">J40/I40</f>
        <v>1.0629991495011097</v>
      </c>
      <c r="L40" s="25">
        <f t="shared" ref="L40:Q40" si="10">L23*1.18</f>
        <v>1814.0375999999999</v>
      </c>
      <c r="M40" s="32">
        <f t="shared" si="10"/>
        <v>1928.3796</v>
      </c>
      <c r="N40" s="36">
        <f t="shared" si="10"/>
        <v>1928.3796</v>
      </c>
      <c r="O40" s="19">
        <f t="shared" si="10"/>
        <v>2049.8606</v>
      </c>
      <c r="P40" s="25">
        <f t="shared" si="10"/>
        <v>2049.8606</v>
      </c>
      <c r="Q40" s="19">
        <f t="shared" si="10"/>
        <v>2178.9997999999996</v>
      </c>
      <c r="T40" s="5"/>
      <c r="U40" s="5"/>
    </row>
    <row r="41" spans="2:21" s="1" customFormat="1" ht="19.5" customHeight="1" x14ac:dyDescent="0.25">
      <c r="B41" s="492" t="str">
        <f>B24</f>
        <v>Гороховецкий филиал                             (изменения с 17.10.2018)</v>
      </c>
      <c r="C41" s="490" t="s">
        <v>37</v>
      </c>
      <c r="D41" s="29" t="str">
        <f t="shared" ref="D41:D42" si="11">D24</f>
        <v>от 18.12.2017 г. № 58/2</v>
      </c>
      <c r="E41" s="460"/>
      <c r="F41" s="462"/>
      <c r="G41" s="460">
        <f t="shared" ref="G41:J41" si="12">G24*1.18</f>
        <v>2486.2127999999998</v>
      </c>
      <c r="H41" s="462">
        <f t="shared" si="12"/>
        <v>2638.6098000000002</v>
      </c>
      <c r="I41" s="460">
        <f t="shared" si="12"/>
        <v>2638.6098000000002</v>
      </c>
      <c r="J41" s="119">
        <f t="shared" si="12"/>
        <v>2682.6709999999998</v>
      </c>
      <c r="K41" s="109">
        <f t="shared" si="9"/>
        <v>1.0166986418378343</v>
      </c>
      <c r="L41" s="26"/>
      <c r="M41" s="119"/>
      <c r="N41" s="122"/>
      <c r="O41" s="115"/>
      <c r="P41" s="26"/>
      <c r="Q41" s="115"/>
      <c r="R41" s="2"/>
      <c r="T41" s="5"/>
      <c r="U41" s="5"/>
    </row>
    <row r="42" spans="2:21" s="1" customFormat="1" ht="30.75" customHeight="1" x14ac:dyDescent="0.25">
      <c r="B42" s="493"/>
      <c r="C42" s="491"/>
      <c r="D42" s="164" t="str">
        <f t="shared" si="11"/>
        <v>от 11.10.2018г. №39/1 (изм. в пост. от 18.12.2017г. №58/3)</v>
      </c>
      <c r="E42" s="461"/>
      <c r="F42" s="463"/>
      <c r="G42" s="461"/>
      <c r="H42" s="463"/>
      <c r="I42" s="461"/>
      <c r="J42" s="119">
        <f>J25*1.18</f>
        <v>2790.7471999999998</v>
      </c>
      <c r="K42" s="109">
        <f>J42/I41</f>
        <v>1.0576581652959827</v>
      </c>
      <c r="L42" s="26">
        <f>L25*1.18</f>
        <v>2790.7471999999998</v>
      </c>
      <c r="M42" s="119">
        <f>M25*1.2</f>
        <v>2906.6639999999998</v>
      </c>
      <c r="N42" s="122">
        <f t="shared" ref="N42:Q42" si="13">N25*1.2</f>
        <v>2906.6639999999998</v>
      </c>
      <c r="O42" s="115">
        <f t="shared" si="13"/>
        <v>3013.56</v>
      </c>
      <c r="P42" s="26">
        <f t="shared" si="13"/>
        <v>3013.56</v>
      </c>
      <c r="Q42" s="115">
        <f t="shared" si="13"/>
        <v>3119.0639999999999</v>
      </c>
      <c r="R42" s="2"/>
      <c r="T42" s="5"/>
      <c r="U42" s="5"/>
    </row>
    <row r="43" spans="2:21" s="1" customFormat="1" ht="19.5" customHeight="1" x14ac:dyDescent="0.25">
      <c r="B43" s="54" t="str">
        <f t="shared" ref="B43:C53" si="14">B26</f>
        <v>г.Гусь-Хрустальный</v>
      </c>
      <c r="C43" s="29" t="str">
        <f t="shared" si="14"/>
        <v>2016 - 2018</v>
      </c>
      <c r="D43" s="29" t="s">
        <v>76</v>
      </c>
      <c r="E43" s="37">
        <f t="shared" ref="E43:L43" si="15">E26*1.18</f>
        <v>2784.21</v>
      </c>
      <c r="F43" s="15">
        <f t="shared" si="15"/>
        <v>2784.21</v>
      </c>
      <c r="G43" s="26">
        <f t="shared" si="15"/>
        <v>2784.21</v>
      </c>
      <c r="H43" s="33">
        <f t="shared" si="15"/>
        <v>2956.8321999999998</v>
      </c>
      <c r="I43" s="37">
        <f t="shared" si="15"/>
        <v>2956.8321999999998</v>
      </c>
      <c r="J43" s="33">
        <f t="shared" si="15"/>
        <v>3172.6777999999999</v>
      </c>
      <c r="K43" s="109">
        <f t="shared" si="9"/>
        <v>1.0729989344677726</v>
      </c>
      <c r="L43" s="26">
        <f t="shared" si="15"/>
        <v>3172.6777999999999</v>
      </c>
      <c r="M43" s="51"/>
      <c r="N43" s="48"/>
      <c r="O43" s="43"/>
      <c r="P43" s="47"/>
      <c r="Q43" s="43"/>
      <c r="R43" s="2"/>
      <c r="T43" s="5"/>
      <c r="U43" s="5"/>
    </row>
    <row r="44" spans="2:21" s="1" customFormat="1" ht="19.5" customHeight="1" x14ac:dyDescent="0.25">
      <c r="B44" s="55" t="str">
        <f t="shared" si="14"/>
        <v>г.Ковров</v>
      </c>
      <c r="C44" s="29" t="str">
        <f t="shared" si="14"/>
        <v>2017 - 2021</v>
      </c>
      <c r="D44" s="22" t="str">
        <f t="shared" ref="D44:D53" si="16">D27</f>
        <v>от 19.12.2017 г. № 59/88</v>
      </c>
      <c r="E44" s="48"/>
      <c r="F44" s="43"/>
      <c r="G44" s="26">
        <f t="shared" ref="G44:Q44" si="17">G27*1.18</f>
        <v>2219.049</v>
      </c>
      <c r="H44" s="33">
        <f t="shared" si="17"/>
        <v>2299.1001999999999</v>
      </c>
      <c r="I44" s="37">
        <f t="shared" si="17"/>
        <v>2299.1001999999999</v>
      </c>
      <c r="J44" s="33">
        <f t="shared" si="17"/>
        <v>2431.4726000000001</v>
      </c>
      <c r="K44" s="109">
        <f t="shared" si="9"/>
        <v>1.0575757420229011</v>
      </c>
      <c r="L44" s="26">
        <f t="shared" si="17"/>
        <v>2431.4726000000001</v>
      </c>
      <c r="M44" s="33">
        <f t="shared" si="17"/>
        <v>2527.56</v>
      </c>
      <c r="N44" s="37">
        <f t="shared" si="17"/>
        <v>2527.56</v>
      </c>
      <c r="O44" s="15">
        <f t="shared" si="17"/>
        <v>2599.3984</v>
      </c>
      <c r="P44" s="26">
        <f t="shared" si="17"/>
        <v>2599.3984</v>
      </c>
      <c r="Q44" s="15">
        <f t="shared" si="17"/>
        <v>2676.4995999999996</v>
      </c>
      <c r="R44" s="2"/>
      <c r="T44" s="5"/>
      <c r="U44" s="5"/>
    </row>
    <row r="45" spans="2:21" s="1" customFormat="1" ht="19.5" customHeight="1" x14ac:dyDescent="0.25">
      <c r="B45" s="54" t="str">
        <f t="shared" si="14"/>
        <v>г.Киржач</v>
      </c>
      <c r="C45" s="29" t="str">
        <f t="shared" si="14"/>
        <v>2016 - 2018</v>
      </c>
      <c r="D45" s="22" t="str">
        <f t="shared" si="16"/>
        <v>от 18.12.2017 г. № 58/11</v>
      </c>
      <c r="E45" s="37">
        <f t="shared" ref="E45:L45" si="18">E28*1.18</f>
        <v>3318.8915999999995</v>
      </c>
      <c r="F45" s="15">
        <f t="shared" si="18"/>
        <v>3500.8593999999998</v>
      </c>
      <c r="G45" s="26">
        <f t="shared" si="18"/>
        <v>3500.8593999999998</v>
      </c>
      <c r="H45" s="33">
        <f t="shared" si="18"/>
        <v>3500.8593999999998</v>
      </c>
      <c r="I45" s="37">
        <f t="shared" si="18"/>
        <v>3500.8593999999998</v>
      </c>
      <c r="J45" s="33">
        <f t="shared" si="18"/>
        <v>3568.1429999999996</v>
      </c>
      <c r="K45" s="109">
        <f t="shared" si="9"/>
        <v>1.0192191665852104</v>
      </c>
      <c r="L45" s="26">
        <f t="shared" si="18"/>
        <v>3568.1429999999996</v>
      </c>
      <c r="M45" s="51"/>
      <c r="N45" s="48"/>
      <c r="O45" s="43"/>
      <c r="P45" s="47"/>
      <c r="Q45" s="43"/>
      <c r="R45" s="2"/>
      <c r="T45" s="5"/>
      <c r="U45" s="5"/>
    </row>
    <row r="46" spans="2:21" s="1" customFormat="1" ht="19.5" customHeight="1" x14ac:dyDescent="0.25">
      <c r="B46" s="54" t="str">
        <f t="shared" si="14"/>
        <v>мкр.Красный Октябрь</v>
      </c>
      <c r="C46" s="29" t="str">
        <f t="shared" si="14"/>
        <v>2017 - 2019</v>
      </c>
      <c r="D46" s="22" t="str">
        <f t="shared" si="16"/>
        <v>от 18.12.2017 г. № 58/12</v>
      </c>
      <c r="E46" s="48"/>
      <c r="F46" s="43"/>
      <c r="G46" s="26">
        <f t="shared" ref="G46:J48" si="19">G29*1.18</f>
        <v>2042.8868</v>
      </c>
      <c r="H46" s="33">
        <f t="shared" si="19"/>
        <v>2120.1531999999997</v>
      </c>
      <c r="I46" s="37">
        <f t="shared" si="19"/>
        <v>2120.1531999999997</v>
      </c>
      <c r="J46" s="33">
        <f t="shared" si="19"/>
        <v>2361.1918000000001</v>
      </c>
      <c r="K46" s="109">
        <f t="shared" si="9"/>
        <v>1.113689237173993</v>
      </c>
      <c r="L46" s="26">
        <f t="shared" ref="L46:N48" si="20">L29*1.18</f>
        <v>2361.1918000000001</v>
      </c>
      <c r="M46" s="33">
        <f t="shared" si="20"/>
        <v>2517.3647999999998</v>
      </c>
      <c r="N46" s="37">
        <f t="shared" si="20"/>
        <v>2517.3647999999998</v>
      </c>
      <c r="O46" s="43"/>
      <c r="P46" s="47"/>
      <c r="Q46" s="43"/>
      <c r="R46" s="2"/>
      <c r="T46" s="5"/>
      <c r="U46" s="5"/>
    </row>
    <row r="47" spans="2:21" s="1" customFormat="1" ht="19.5" customHeight="1" x14ac:dyDescent="0.25">
      <c r="B47" s="54" t="str">
        <f t="shared" si="14"/>
        <v>г.Лакинск</v>
      </c>
      <c r="C47" s="29" t="str">
        <f t="shared" si="14"/>
        <v>2017 - 2021</v>
      </c>
      <c r="D47" s="22" t="str">
        <f t="shared" si="16"/>
        <v>от 18.12.2017 г. № 58/8</v>
      </c>
      <c r="E47" s="48"/>
      <c r="F47" s="43"/>
      <c r="G47" s="26">
        <f t="shared" si="19"/>
        <v>2208.8184000000001</v>
      </c>
      <c r="H47" s="33">
        <f t="shared" si="19"/>
        <v>2322.6529999999998</v>
      </c>
      <c r="I47" s="37">
        <f t="shared" si="19"/>
        <v>2322.6529999999998</v>
      </c>
      <c r="J47" s="33">
        <f t="shared" si="19"/>
        <v>2360.0708</v>
      </c>
      <c r="K47" s="109">
        <f t="shared" si="9"/>
        <v>1.0161099397972921</v>
      </c>
      <c r="L47" s="26">
        <f t="shared" si="20"/>
        <v>2360.0708</v>
      </c>
      <c r="M47" s="33">
        <f t="shared" si="20"/>
        <v>2340.4474</v>
      </c>
      <c r="N47" s="37">
        <f t="shared" si="20"/>
        <v>2340.4474</v>
      </c>
      <c r="O47" s="15">
        <f>O30*1.18</f>
        <v>2406.4802</v>
      </c>
      <c r="P47" s="26">
        <f>P30*1.18</f>
        <v>2406.4802</v>
      </c>
      <c r="Q47" s="15">
        <f>Q30*1.18</f>
        <v>2476.1473999999998</v>
      </c>
      <c r="R47" s="2"/>
      <c r="T47" s="5"/>
      <c r="U47" s="5"/>
    </row>
    <row r="48" spans="2:21" s="1" customFormat="1" ht="19.5" customHeight="1" x14ac:dyDescent="0.25">
      <c r="B48" s="54" t="str">
        <f t="shared" si="14"/>
        <v>о.Муром</v>
      </c>
      <c r="C48" s="29" t="str">
        <f t="shared" si="14"/>
        <v>2017 - 2019</v>
      </c>
      <c r="D48" s="22" t="str">
        <f t="shared" si="16"/>
        <v>от 18.12.2017 г. № 58/18</v>
      </c>
      <c r="E48" s="48"/>
      <c r="F48" s="43"/>
      <c r="G48" s="26">
        <f t="shared" si="19"/>
        <v>2122.1592000000001</v>
      </c>
      <c r="H48" s="33">
        <f t="shared" si="19"/>
        <v>2203.8624</v>
      </c>
      <c r="I48" s="37">
        <f t="shared" si="19"/>
        <v>2203.8624</v>
      </c>
      <c r="J48" s="33">
        <f t="shared" si="19"/>
        <v>2340.1995999999999</v>
      </c>
      <c r="K48" s="109">
        <f t="shared" si="9"/>
        <v>1.0618628458836632</v>
      </c>
      <c r="L48" s="26">
        <f t="shared" si="20"/>
        <v>2340.1995999999999</v>
      </c>
      <c r="M48" s="33">
        <f t="shared" si="20"/>
        <v>2424.3571999999999</v>
      </c>
      <c r="N48" s="37">
        <f t="shared" si="20"/>
        <v>2424.3571999999999</v>
      </c>
      <c r="O48" s="43"/>
      <c r="P48" s="47"/>
      <c r="Q48" s="43"/>
      <c r="R48" s="2"/>
      <c r="T48" s="5"/>
      <c r="U48" s="5"/>
    </row>
    <row r="49" spans="2:31" s="1" customFormat="1" ht="19.5" customHeight="1" x14ac:dyDescent="0.25">
      <c r="B49" s="54" t="str">
        <f t="shared" si="14"/>
        <v>Петушинский филиал</v>
      </c>
      <c r="C49" s="29" t="str">
        <f t="shared" si="14"/>
        <v>2016 - 2018</v>
      </c>
      <c r="D49" s="22" t="str">
        <f t="shared" si="16"/>
        <v>от 18.12.2017 г. № 58/16</v>
      </c>
      <c r="E49" s="37">
        <f t="shared" ref="E49:L49" si="21">E32*1.18</f>
        <v>2213.9985999999999</v>
      </c>
      <c r="F49" s="15">
        <f t="shared" si="21"/>
        <v>2362.8910000000001</v>
      </c>
      <c r="G49" s="26">
        <f t="shared" si="21"/>
        <v>2362.8910000000001</v>
      </c>
      <c r="H49" s="33">
        <f t="shared" si="21"/>
        <v>2483.7348000000002</v>
      </c>
      <c r="I49" s="37">
        <f t="shared" si="21"/>
        <v>2483.7348000000002</v>
      </c>
      <c r="J49" s="33">
        <f t="shared" si="21"/>
        <v>2737.8006</v>
      </c>
      <c r="K49" s="109">
        <f t="shared" si="9"/>
        <v>1.1022918388871468</v>
      </c>
      <c r="L49" s="26">
        <f t="shared" si="21"/>
        <v>2737.8006</v>
      </c>
      <c r="M49" s="51"/>
      <c r="N49" s="48"/>
      <c r="O49" s="43"/>
      <c r="P49" s="47"/>
      <c r="Q49" s="43"/>
      <c r="R49" s="2"/>
      <c r="T49" s="5"/>
      <c r="U49" s="5"/>
    </row>
    <row r="50" spans="2:31" s="1" customFormat="1" ht="19.5" customHeight="1" x14ac:dyDescent="0.25">
      <c r="B50" s="54" t="str">
        <f t="shared" si="14"/>
        <v>пос.Вольгинский</v>
      </c>
      <c r="C50" s="29" t="str">
        <f t="shared" si="14"/>
        <v>2017 - 2019</v>
      </c>
      <c r="D50" s="22" t="str">
        <f t="shared" si="16"/>
        <v>от 18.12.2017 г. № 58/14</v>
      </c>
      <c r="E50" s="48"/>
      <c r="F50" s="15">
        <f t="shared" ref="F50:N50" si="22">F33*1.18</f>
        <v>1796.0779999999997</v>
      </c>
      <c r="G50" s="26">
        <f t="shared" si="22"/>
        <v>1796.0779999999997</v>
      </c>
      <c r="H50" s="33">
        <f t="shared" si="22"/>
        <v>1916.4143999999999</v>
      </c>
      <c r="I50" s="37">
        <f t="shared" si="22"/>
        <v>1916.4143999999999</v>
      </c>
      <c r="J50" s="33">
        <f t="shared" si="22"/>
        <v>2100.5888</v>
      </c>
      <c r="K50" s="109">
        <f t="shared" si="9"/>
        <v>1.0961036402147679</v>
      </c>
      <c r="L50" s="26">
        <f t="shared" si="22"/>
        <v>2100.5888</v>
      </c>
      <c r="M50" s="33">
        <f t="shared" si="22"/>
        <v>2155.6358</v>
      </c>
      <c r="N50" s="37">
        <f t="shared" si="22"/>
        <v>2155.6358</v>
      </c>
      <c r="O50" s="43"/>
      <c r="P50" s="47"/>
      <c r="Q50" s="43"/>
      <c r="R50" s="2"/>
      <c r="T50" s="5"/>
      <c r="U50" s="5"/>
    </row>
    <row r="51" spans="2:31" s="1" customFormat="1" ht="19.5" customHeight="1" x14ac:dyDescent="0.25">
      <c r="B51" s="54" t="str">
        <f t="shared" si="14"/>
        <v>Селивановский филиал</v>
      </c>
      <c r="C51" s="29" t="str">
        <f t="shared" si="14"/>
        <v>2017 - 2021</v>
      </c>
      <c r="D51" s="22" t="str">
        <f t="shared" si="16"/>
        <v>от 18.12.2017 г. № 58/4</v>
      </c>
      <c r="E51" s="48"/>
      <c r="F51" s="43"/>
      <c r="G51" s="26">
        <f t="shared" ref="G51:Q51" si="23">G34*1.18</f>
        <v>2772.1031999999996</v>
      </c>
      <c r="H51" s="33">
        <f t="shared" si="23"/>
        <v>2946.7431999999994</v>
      </c>
      <c r="I51" s="37">
        <f t="shared" si="23"/>
        <v>2946.7431999999994</v>
      </c>
      <c r="J51" s="33">
        <f t="shared" si="23"/>
        <v>3132.3926000000001</v>
      </c>
      <c r="K51" s="109">
        <f t="shared" si="9"/>
        <v>1.0630015537153019</v>
      </c>
      <c r="L51" s="26">
        <f t="shared" si="23"/>
        <v>3132.3926000000001</v>
      </c>
      <c r="M51" s="33">
        <f t="shared" si="23"/>
        <v>3329.7357999999999</v>
      </c>
      <c r="N51" s="37">
        <f t="shared" si="23"/>
        <v>3329.7357999999999</v>
      </c>
      <c r="O51" s="15">
        <f t="shared" si="23"/>
        <v>3539.5043999999998</v>
      </c>
      <c r="P51" s="26">
        <f t="shared" si="23"/>
        <v>3539.5043999999998</v>
      </c>
      <c r="Q51" s="15">
        <f t="shared" si="23"/>
        <v>3762.489</v>
      </c>
      <c r="R51" s="2"/>
      <c r="T51" s="5"/>
      <c r="U51" s="5"/>
    </row>
    <row r="52" spans="2:31" s="1" customFormat="1" ht="19.5" customHeight="1" x14ac:dyDescent="0.25">
      <c r="B52" s="54" t="str">
        <f t="shared" si="14"/>
        <v>г.Собинка</v>
      </c>
      <c r="C52" s="29" t="str">
        <f t="shared" si="14"/>
        <v>2017 - 2021</v>
      </c>
      <c r="D52" s="22" t="str">
        <f t="shared" si="16"/>
        <v>от 18.12.2017 г. № 58/10</v>
      </c>
      <c r="E52" s="48"/>
      <c r="F52" s="43"/>
      <c r="G52" s="26">
        <f t="shared" ref="G52:Q52" si="24">G35*1.18</f>
        <v>2278.1433999999999</v>
      </c>
      <c r="H52" s="33">
        <f t="shared" si="24"/>
        <v>2418.1621999999998</v>
      </c>
      <c r="I52" s="37">
        <f t="shared" si="24"/>
        <v>2418.1621999999998</v>
      </c>
      <c r="J52" s="33">
        <f t="shared" si="24"/>
        <v>2484.3719999999998</v>
      </c>
      <c r="K52" s="109">
        <f t="shared" si="9"/>
        <v>1.0273802146109141</v>
      </c>
      <c r="L52" s="26">
        <f t="shared" si="24"/>
        <v>2484.3719999999998</v>
      </c>
      <c r="M52" s="33">
        <f t="shared" si="24"/>
        <v>2493.8119999999999</v>
      </c>
      <c r="N52" s="37">
        <f t="shared" si="24"/>
        <v>2493.8119999999999</v>
      </c>
      <c r="O52" s="15">
        <f t="shared" si="24"/>
        <v>2496.7501999999995</v>
      </c>
      <c r="P52" s="26">
        <f t="shared" si="24"/>
        <v>2496.7501999999995</v>
      </c>
      <c r="Q52" s="15">
        <f t="shared" si="24"/>
        <v>2567.1253999999999</v>
      </c>
      <c r="T52" s="5"/>
      <c r="U52" s="5"/>
    </row>
    <row r="53" spans="2:31" ht="19.5" customHeight="1" thickBot="1" x14ac:dyDescent="0.3">
      <c r="B53" s="56" t="str">
        <f t="shared" si="14"/>
        <v>пос.Содышка</v>
      </c>
      <c r="C53" s="30" t="str">
        <f t="shared" si="14"/>
        <v>2017 - 2021</v>
      </c>
      <c r="D53" s="23" t="str">
        <f t="shared" si="16"/>
        <v>от 19.12.2017 г. № 59/92</v>
      </c>
      <c r="E53" s="49"/>
      <c r="F53" s="50"/>
      <c r="G53" s="27">
        <f t="shared" ref="G53:Q53" si="25">G36*1.18</f>
        <v>2027.4995999999999</v>
      </c>
      <c r="H53" s="34">
        <f t="shared" si="25"/>
        <v>2149.4879999999998</v>
      </c>
      <c r="I53" s="38">
        <f t="shared" si="25"/>
        <v>2149.4879999999998</v>
      </c>
      <c r="J53" s="34">
        <f t="shared" si="25"/>
        <v>2191.1774</v>
      </c>
      <c r="K53" s="110">
        <f t="shared" si="9"/>
        <v>1.01939503732982</v>
      </c>
      <c r="L53" s="27">
        <f t="shared" si="25"/>
        <v>2191.1774</v>
      </c>
      <c r="M53" s="34">
        <f t="shared" si="25"/>
        <v>2254.9445999999998</v>
      </c>
      <c r="N53" s="38">
        <f t="shared" si="25"/>
        <v>2254.9445999999998</v>
      </c>
      <c r="O53" s="17">
        <f t="shared" si="25"/>
        <v>2339.9045999999998</v>
      </c>
      <c r="P53" s="27">
        <f t="shared" si="25"/>
        <v>2339.9045999999998</v>
      </c>
      <c r="Q53" s="17">
        <f t="shared" si="25"/>
        <v>2413.1</v>
      </c>
      <c r="S53" s="1"/>
      <c r="T53" s="5"/>
      <c r="U53" s="5"/>
      <c r="V53" s="1"/>
      <c r="W53" s="1"/>
      <c r="X53" s="1"/>
      <c r="Y53" s="1"/>
      <c r="Z53" s="1"/>
      <c r="AA53" s="1"/>
      <c r="AB53" s="1"/>
      <c r="AC53" s="1"/>
      <c r="AD53" s="1"/>
      <c r="AE53" s="1"/>
    </row>
    <row r="54" spans="2:31" ht="22.5" customHeight="1" thickBot="1" x14ac:dyDescent="0.3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S54" s="1"/>
      <c r="T54" s="5"/>
      <c r="U54" s="5"/>
      <c r="V54" s="1"/>
      <c r="W54" s="1"/>
      <c r="X54" s="1"/>
      <c r="Y54" s="1"/>
      <c r="Z54" s="1"/>
      <c r="AA54" s="1"/>
      <c r="AB54" s="1"/>
      <c r="AC54" s="1"/>
      <c r="AD54" s="1"/>
      <c r="AE54" s="1"/>
    </row>
    <row r="55" spans="2:31" ht="21" customHeight="1" thickBot="1" x14ac:dyDescent="0.3">
      <c r="B55" s="474" t="s">
        <v>94</v>
      </c>
      <c r="C55" s="475"/>
      <c r="D55" s="475"/>
      <c r="E55" s="476"/>
      <c r="F55" s="476"/>
      <c r="G55" s="477"/>
    </row>
    <row r="56" spans="2:31" ht="16.5" customHeight="1" x14ac:dyDescent="0.25">
      <c r="B56" s="521" t="s">
        <v>5</v>
      </c>
      <c r="C56" s="522"/>
      <c r="D56" s="525" t="s">
        <v>40</v>
      </c>
      <c r="E56" s="556">
        <v>2018</v>
      </c>
      <c r="F56" s="557"/>
      <c r="G56" s="558"/>
      <c r="T56" s="2"/>
      <c r="V56" s="3"/>
    </row>
    <row r="57" spans="2:31" ht="16.5" customHeight="1" thickBot="1" x14ac:dyDescent="0.3">
      <c r="B57" s="523"/>
      <c r="C57" s="524"/>
      <c r="D57" s="526"/>
      <c r="E57" s="151" t="s">
        <v>0</v>
      </c>
      <c r="F57" s="162" t="s">
        <v>1</v>
      </c>
      <c r="G57" s="108" t="s">
        <v>97</v>
      </c>
      <c r="T57" s="2"/>
      <c r="V57" s="3"/>
    </row>
    <row r="58" spans="2:31" ht="16.5" customHeight="1" x14ac:dyDescent="0.25">
      <c r="B58" s="527" t="s">
        <v>25</v>
      </c>
      <c r="C58" s="528"/>
      <c r="D58" s="152" t="s">
        <v>78</v>
      </c>
      <c r="E58" s="121">
        <v>22.45</v>
      </c>
      <c r="F58" s="118">
        <v>23.86</v>
      </c>
      <c r="G58" s="111">
        <f t="shared" ref="G58:G73" si="26">F58/E58</f>
        <v>1.0628062360801782</v>
      </c>
      <c r="T58" s="2"/>
      <c r="V58" s="3"/>
    </row>
    <row r="59" spans="2:31" ht="16.5" customHeight="1" x14ac:dyDescent="0.25">
      <c r="B59" s="464" t="s">
        <v>24</v>
      </c>
      <c r="C59" s="465"/>
      <c r="D59" s="29" t="s">
        <v>79</v>
      </c>
      <c r="E59" s="122">
        <v>33.31</v>
      </c>
      <c r="F59" s="119">
        <v>35.04</v>
      </c>
      <c r="G59" s="109">
        <f t="shared" si="26"/>
        <v>1.0519363554488141</v>
      </c>
      <c r="T59" s="2"/>
      <c r="V59" s="3"/>
    </row>
    <row r="60" spans="2:31" ht="16.5" customHeight="1" x14ac:dyDescent="0.25">
      <c r="B60" s="464" t="s">
        <v>23</v>
      </c>
      <c r="C60" s="465"/>
      <c r="D60" s="29" t="s">
        <v>80</v>
      </c>
      <c r="E60" s="122">
        <v>22.45</v>
      </c>
      <c r="F60" s="119">
        <v>23.86</v>
      </c>
      <c r="G60" s="109">
        <f t="shared" si="26"/>
        <v>1.0628062360801782</v>
      </c>
      <c r="T60" s="2"/>
      <c r="V60" s="3"/>
    </row>
    <row r="61" spans="2:31" ht="16.5" customHeight="1" x14ac:dyDescent="0.25">
      <c r="B61" s="464" t="s">
        <v>22</v>
      </c>
      <c r="C61" s="465"/>
      <c r="D61" s="29" t="s">
        <v>81</v>
      </c>
      <c r="E61" s="122">
        <v>64.260000000000005</v>
      </c>
      <c r="F61" s="119">
        <v>66.92</v>
      </c>
      <c r="G61" s="109">
        <f t="shared" si="26"/>
        <v>1.0413943355119826</v>
      </c>
      <c r="T61" s="2"/>
      <c r="V61" s="3"/>
    </row>
    <row r="62" spans="2:31" ht="16.5" customHeight="1" x14ac:dyDescent="0.25">
      <c r="B62" s="464" t="s">
        <v>6</v>
      </c>
      <c r="C62" s="465"/>
      <c r="D62" s="29" t="s">
        <v>82</v>
      </c>
      <c r="E62" s="122">
        <v>75.930000000000007</v>
      </c>
      <c r="F62" s="119">
        <v>80.209999999999994</v>
      </c>
      <c r="G62" s="109">
        <f t="shared" si="26"/>
        <v>1.0563677070986432</v>
      </c>
      <c r="T62" s="2"/>
      <c r="V62" s="3"/>
    </row>
    <row r="63" spans="2:31" ht="16.5" customHeight="1" x14ac:dyDescent="0.25">
      <c r="B63" s="464" t="s">
        <v>10</v>
      </c>
      <c r="C63" s="465"/>
      <c r="D63" s="29" t="s">
        <v>83</v>
      </c>
      <c r="E63" s="122">
        <v>21.37</v>
      </c>
      <c r="F63" s="119">
        <v>23.5</v>
      </c>
      <c r="G63" s="109">
        <f t="shared" si="26"/>
        <v>1.0996724379971923</v>
      </c>
      <c r="T63" s="2"/>
      <c r="V63" s="3"/>
    </row>
    <row r="64" spans="2:31" ht="16.5" customHeight="1" x14ac:dyDescent="0.25">
      <c r="B64" s="464" t="s">
        <v>13</v>
      </c>
      <c r="C64" s="465"/>
      <c r="D64" s="29" t="s">
        <v>84</v>
      </c>
      <c r="E64" s="122">
        <v>36.520000000000003</v>
      </c>
      <c r="F64" s="119">
        <v>36.67</v>
      </c>
      <c r="G64" s="109">
        <f t="shared" si="26"/>
        <v>1.0041073384446879</v>
      </c>
      <c r="T64" s="2"/>
      <c r="V64" s="3"/>
    </row>
    <row r="65" spans="2:31" ht="16.5" customHeight="1" x14ac:dyDescent="0.25">
      <c r="B65" s="464" t="s">
        <v>2</v>
      </c>
      <c r="C65" s="465"/>
      <c r="D65" s="29" t="s">
        <v>85</v>
      </c>
      <c r="E65" s="122">
        <v>45.23</v>
      </c>
      <c r="F65" s="119">
        <v>46.86</v>
      </c>
      <c r="G65" s="109">
        <f t="shared" si="26"/>
        <v>1.0360380278576167</v>
      </c>
      <c r="T65" s="2"/>
      <c r="V65" s="3"/>
    </row>
    <row r="66" spans="2:31" ht="16.5" customHeight="1" x14ac:dyDescent="0.25">
      <c r="B66" s="464" t="s">
        <v>14</v>
      </c>
      <c r="C66" s="465"/>
      <c r="D66" s="29" t="s">
        <v>86</v>
      </c>
      <c r="E66" s="122">
        <v>19.809999999999999</v>
      </c>
      <c r="F66" s="119">
        <v>20.27</v>
      </c>
      <c r="G66" s="109">
        <f t="shared" si="26"/>
        <v>1.0232205956587583</v>
      </c>
      <c r="T66" s="2"/>
      <c r="V66" s="3"/>
    </row>
    <row r="67" spans="2:31" ht="16.5" customHeight="1" x14ac:dyDescent="0.25">
      <c r="B67" s="464" t="s">
        <v>18</v>
      </c>
      <c r="C67" s="465"/>
      <c r="D67" s="29" t="s">
        <v>87</v>
      </c>
      <c r="E67" s="122">
        <v>53.89</v>
      </c>
      <c r="F67" s="119">
        <v>55.53</v>
      </c>
      <c r="G67" s="109">
        <f t="shared" si="26"/>
        <v>1.0304323622193357</v>
      </c>
      <c r="T67" s="2"/>
      <c r="V67" s="3"/>
    </row>
    <row r="68" spans="2:31" ht="16.5" customHeight="1" x14ac:dyDescent="0.25">
      <c r="B68" s="464" t="s">
        <v>19</v>
      </c>
      <c r="C68" s="465"/>
      <c r="D68" s="29" t="s">
        <v>88</v>
      </c>
      <c r="E68" s="122">
        <v>28.62</v>
      </c>
      <c r="F68" s="119">
        <v>30.35</v>
      </c>
      <c r="G68" s="109">
        <f t="shared" si="26"/>
        <v>1.0604472396925226</v>
      </c>
      <c r="T68" s="2"/>
      <c r="V68" s="3"/>
    </row>
    <row r="69" spans="2:31" ht="16.5" customHeight="1" x14ac:dyDescent="0.25">
      <c r="B69" s="464" t="s">
        <v>17</v>
      </c>
      <c r="C69" s="465"/>
      <c r="D69" s="29" t="s">
        <v>89</v>
      </c>
      <c r="E69" s="122">
        <v>36.869999999999997</v>
      </c>
      <c r="F69" s="119">
        <v>39.03</v>
      </c>
      <c r="G69" s="109">
        <f t="shared" si="26"/>
        <v>1.0585842148087878</v>
      </c>
      <c r="T69" s="2"/>
      <c r="V69" s="3"/>
    </row>
    <row r="70" spans="2:31" ht="16.5" customHeight="1" x14ac:dyDescent="0.25">
      <c r="B70" s="464" t="s">
        <v>3</v>
      </c>
      <c r="C70" s="465"/>
      <c r="D70" s="29" t="s">
        <v>90</v>
      </c>
      <c r="E70" s="122">
        <v>27.91</v>
      </c>
      <c r="F70" s="119">
        <v>28.64</v>
      </c>
      <c r="G70" s="109">
        <f t="shared" si="26"/>
        <v>1.0261554998208529</v>
      </c>
      <c r="T70" s="2"/>
      <c r="V70" s="3"/>
    </row>
    <row r="71" spans="2:31" ht="16.5" customHeight="1" x14ac:dyDescent="0.25">
      <c r="B71" s="464" t="s">
        <v>20</v>
      </c>
      <c r="C71" s="465"/>
      <c r="D71" s="29" t="s">
        <v>91</v>
      </c>
      <c r="E71" s="122">
        <v>67.13</v>
      </c>
      <c r="F71" s="119">
        <v>69.53</v>
      </c>
      <c r="G71" s="109">
        <f t="shared" si="26"/>
        <v>1.0357515268881277</v>
      </c>
      <c r="T71" s="2"/>
      <c r="V71" s="3"/>
    </row>
    <row r="72" spans="2:31" ht="16.5" customHeight="1" x14ac:dyDescent="0.25">
      <c r="B72" s="464" t="s">
        <v>21</v>
      </c>
      <c r="C72" s="465"/>
      <c r="D72" s="29" t="s">
        <v>92</v>
      </c>
      <c r="E72" s="122">
        <v>50.95</v>
      </c>
      <c r="F72" s="119">
        <v>54.4</v>
      </c>
      <c r="G72" s="109">
        <f t="shared" si="26"/>
        <v>1.0677134445534837</v>
      </c>
      <c r="T72" s="2"/>
      <c r="V72" s="3"/>
    </row>
    <row r="73" spans="2:31" ht="16.5" customHeight="1" thickBot="1" x14ac:dyDescent="0.3">
      <c r="B73" s="504" t="s">
        <v>4</v>
      </c>
      <c r="C73" s="520"/>
      <c r="D73" s="30" t="s">
        <v>93</v>
      </c>
      <c r="E73" s="123">
        <v>36.57</v>
      </c>
      <c r="F73" s="120">
        <v>38.4</v>
      </c>
      <c r="G73" s="110">
        <f t="shared" si="26"/>
        <v>1.0500410172272354</v>
      </c>
      <c r="T73" s="2"/>
      <c r="V73" s="3"/>
    </row>
    <row r="74" spans="2:31" ht="22.5" customHeight="1" thickBot="1" x14ac:dyDescent="0.3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S74" s="1"/>
      <c r="T74" s="5"/>
      <c r="U74" s="5"/>
      <c r="V74" s="1"/>
      <c r="W74" s="1"/>
      <c r="X74" s="1"/>
      <c r="Y74" s="1"/>
      <c r="Z74" s="1"/>
      <c r="AA74" s="1"/>
      <c r="AB74" s="1"/>
      <c r="AC74" s="1"/>
      <c r="AD74" s="1"/>
      <c r="AE74" s="1"/>
    </row>
    <row r="75" spans="2:31" ht="24.75" customHeight="1" thickBot="1" x14ac:dyDescent="0.3">
      <c r="B75" s="481" t="s">
        <v>70</v>
      </c>
      <c r="C75" s="482"/>
      <c r="D75" s="482"/>
      <c r="E75" s="482"/>
      <c r="F75" s="482"/>
      <c r="G75" s="482"/>
      <c r="H75" s="482"/>
      <c r="I75" s="482"/>
      <c r="J75" s="482"/>
      <c r="K75" s="482"/>
      <c r="L75" s="482"/>
      <c r="M75" s="482"/>
      <c r="N75" s="482"/>
      <c r="O75" s="482"/>
      <c r="P75" s="482"/>
      <c r="Q75" s="483"/>
      <c r="S75" s="1"/>
      <c r="T75" s="5"/>
      <c r="U75" s="5"/>
      <c r="V75" s="1"/>
      <c r="W75" s="1"/>
      <c r="X75" s="1"/>
      <c r="Y75" s="1"/>
      <c r="Z75" s="1"/>
      <c r="AA75" s="1"/>
      <c r="AB75" s="1"/>
      <c r="AC75" s="1"/>
      <c r="AD75" s="1"/>
      <c r="AE75" s="1"/>
    </row>
    <row r="76" spans="2:31" ht="19.5" customHeight="1" x14ac:dyDescent="0.25">
      <c r="B76" s="470" t="str">
        <f>B81</f>
        <v>Филиал</v>
      </c>
      <c r="C76" s="488" t="s">
        <v>36</v>
      </c>
      <c r="D76" s="486" t="s">
        <v>40</v>
      </c>
      <c r="E76" s="468">
        <f t="shared" ref="E76" si="27">E81</f>
        <v>2016</v>
      </c>
      <c r="F76" s="469"/>
      <c r="G76" s="466">
        <f t="shared" ref="G76" si="28">G81</f>
        <v>2017</v>
      </c>
      <c r="H76" s="467"/>
      <c r="I76" s="470">
        <v>2018</v>
      </c>
      <c r="J76" s="472"/>
      <c r="K76" s="473"/>
      <c r="L76" s="466">
        <f>L81</f>
        <v>2019</v>
      </c>
      <c r="M76" s="467"/>
      <c r="N76" s="468">
        <f>N81</f>
        <v>2020</v>
      </c>
      <c r="O76" s="469"/>
      <c r="P76" s="466">
        <f>P81</f>
        <v>2021</v>
      </c>
      <c r="Q76" s="469"/>
      <c r="S76" s="1"/>
      <c r="T76" s="5"/>
      <c r="U76" s="5"/>
      <c r="V76" s="1"/>
      <c r="W76" s="1"/>
      <c r="X76" s="1"/>
      <c r="Y76" s="1"/>
      <c r="Z76" s="1"/>
      <c r="AA76" s="1"/>
      <c r="AB76" s="1"/>
      <c r="AC76" s="1"/>
      <c r="AD76" s="1"/>
      <c r="AE76" s="1"/>
    </row>
    <row r="77" spans="2:31" ht="19.5" customHeight="1" thickBot="1" x14ac:dyDescent="0.3">
      <c r="B77" s="471"/>
      <c r="C77" s="489"/>
      <c r="D77" s="487"/>
      <c r="E77" s="35" t="s">
        <v>0</v>
      </c>
      <c r="F77" s="20" t="s">
        <v>1</v>
      </c>
      <c r="G77" s="24" t="s">
        <v>0</v>
      </c>
      <c r="H77" s="31" t="s">
        <v>1</v>
      </c>
      <c r="I77" s="35" t="s">
        <v>0</v>
      </c>
      <c r="J77" s="31" t="s">
        <v>1</v>
      </c>
      <c r="K77" s="108" t="s">
        <v>97</v>
      </c>
      <c r="L77" s="24" t="str">
        <f>L82</f>
        <v>1 п/г</v>
      </c>
      <c r="M77" s="31" t="str">
        <f>M82</f>
        <v>2 п/г</v>
      </c>
      <c r="N77" s="35" t="str">
        <f>N82</f>
        <v>1 п/г</v>
      </c>
      <c r="O77" s="20" t="str">
        <f>O82</f>
        <v>2 п/г</v>
      </c>
      <c r="P77" s="24" t="str">
        <f>P82</f>
        <v>1 п/г</v>
      </c>
      <c r="Q77" s="20" t="str">
        <f>Q82</f>
        <v>2 п/г</v>
      </c>
      <c r="S77" s="1"/>
      <c r="T77" s="5"/>
      <c r="U77" s="5"/>
      <c r="V77" s="1"/>
      <c r="W77" s="1"/>
      <c r="X77" s="1"/>
      <c r="Y77" s="1"/>
      <c r="Z77" s="1"/>
      <c r="AA77" s="1"/>
      <c r="AB77" s="1"/>
      <c r="AC77" s="1"/>
      <c r="AD77" s="1"/>
      <c r="AE77" s="1"/>
    </row>
    <row r="78" spans="2:31" ht="19.5" customHeight="1" thickBot="1" x14ac:dyDescent="0.3">
      <c r="B78" s="58" t="s">
        <v>15</v>
      </c>
      <c r="C78" s="59" t="s">
        <v>37</v>
      </c>
      <c r="D78" s="60" t="s">
        <v>52</v>
      </c>
      <c r="E78" s="62"/>
      <c r="F78" s="57"/>
      <c r="G78" s="61">
        <v>452.79</v>
      </c>
      <c r="H78" s="63">
        <v>487.13</v>
      </c>
      <c r="I78" s="38">
        <v>487.13</v>
      </c>
      <c r="J78" s="34">
        <v>542.48</v>
      </c>
      <c r="K78" s="110">
        <f t="shared" ref="K78" si="29">J78/I78</f>
        <v>1.1136246997721349</v>
      </c>
      <c r="L78" s="61">
        <f t="shared" ref="L78" si="30">J78</f>
        <v>542.48</v>
      </c>
      <c r="M78" s="63">
        <v>562.48</v>
      </c>
      <c r="N78" s="62">
        <f t="shared" ref="N78" si="31">M78</f>
        <v>562.48</v>
      </c>
      <c r="O78" s="57">
        <v>582.74</v>
      </c>
      <c r="P78" s="61">
        <f>O78</f>
        <v>582.74</v>
      </c>
      <c r="Q78" s="57">
        <v>603.54999999999995</v>
      </c>
      <c r="S78" s="1"/>
      <c r="T78" s="5"/>
      <c r="U78" s="5"/>
      <c r="V78" s="1"/>
      <c r="W78" s="1"/>
      <c r="X78" s="1"/>
      <c r="Y78" s="1"/>
      <c r="Z78" s="1"/>
      <c r="AA78" s="1"/>
      <c r="AB78" s="1"/>
      <c r="AC78" s="1"/>
      <c r="AD78" s="1"/>
      <c r="AE78" s="1"/>
    </row>
    <row r="79" spans="2:31" ht="22.5" customHeight="1" thickBot="1" x14ac:dyDescent="0.3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S79" s="1"/>
      <c r="T79" s="5"/>
      <c r="U79" s="5"/>
      <c r="V79" s="1"/>
      <c r="W79" s="1"/>
      <c r="X79" s="1"/>
      <c r="Y79" s="1"/>
      <c r="Z79" s="1"/>
      <c r="AA79" s="1"/>
      <c r="AB79" s="1"/>
      <c r="AC79" s="1"/>
      <c r="AD79" s="1"/>
      <c r="AE79" s="1"/>
    </row>
    <row r="80" spans="2:31" ht="20.25" customHeight="1" thickBot="1" x14ac:dyDescent="0.3">
      <c r="B80" s="481" t="s">
        <v>71</v>
      </c>
      <c r="C80" s="482"/>
      <c r="D80" s="482"/>
      <c r="E80" s="482"/>
      <c r="F80" s="482"/>
      <c r="G80" s="482"/>
      <c r="H80" s="482"/>
      <c r="I80" s="482"/>
      <c r="J80" s="482"/>
      <c r="K80" s="482"/>
      <c r="L80" s="482"/>
      <c r="M80" s="482"/>
      <c r="N80" s="482"/>
      <c r="O80" s="482"/>
      <c r="P80" s="482"/>
      <c r="Q80" s="483"/>
      <c r="S80" s="1"/>
      <c r="T80" s="5"/>
      <c r="U80" s="5"/>
      <c r="V80" s="1"/>
      <c r="W80" s="1"/>
      <c r="X80" s="1"/>
      <c r="Y80" s="1"/>
      <c r="Z80" s="1"/>
      <c r="AA80" s="1"/>
      <c r="AB80" s="1"/>
      <c r="AC80" s="1"/>
      <c r="AD80" s="1"/>
      <c r="AE80" s="1"/>
    </row>
    <row r="81" spans="2:31" ht="18" customHeight="1" x14ac:dyDescent="0.25">
      <c r="B81" s="470" t="str">
        <f>B20</f>
        <v>Филиал</v>
      </c>
      <c r="C81" s="488" t="s">
        <v>36</v>
      </c>
      <c r="D81" s="486" t="s">
        <v>40</v>
      </c>
      <c r="E81" s="468">
        <f>E20</f>
        <v>2016</v>
      </c>
      <c r="F81" s="469"/>
      <c r="G81" s="466">
        <f>G20</f>
        <v>2017</v>
      </c>
      <c r="H81" s="467"/>
      <c r="I81" s="470">
        <v>2018</v>
      </c>
      <c r="J81" s="472"/>
      <c r="K81" s="473"/>
      <c r="L81" s="466">
        <f>L20</f>
        <v>2019</v>
      </c>
      <c r="M81" s="467"/>
      <c r="N81" s="468">
        <f>N20</f>
        <v>2020</v>
      </c>
      <c r="O81" s="469"/>
      <c r="P81" s="466">
        <f>P20</f>
        <v>2021</v>
      </c>
      <c r="Q81" s="469"/>
      <c r="S81" s="1"/>
      <c r="T81" s="5"/>
      <c r="U81" s="5"/>
      <c r="V81" s="1"/>
      <c r="W81" s="1"/>
      <c r="X81" s="1"/>
      <c r="Y81" s="1"/>
      <c r="Z81" s="1"/>
      <c r="AA81" s="1"/>
      <c r="AB81" s="1"/>
      <c r="AC81" s="1"/>
      <c r="AD81" s="1"/>
      <c r="AE81" s="1"/>
    </row>
    <row r="82" spans="2:31" ht="18" customHeight="1" thickBot="1" x14ac:dyDescent="0.3">
      <c r="B82" s="471"/>
      <c r="C82" s="489"/>
      <c r="D82" s="487"/>
      <c r="E82" s="35" t="str">
        <f>E21</f>
        <v>1 п/г</v>
      </c>
      <c r="F82" s="20" t="str">
        <f>F21</f>
        <v>2 п/г</v>
      </c>
      <c r="G82" s="24" t="str">
        <f>G21</f>
        <v>1 п/г</v>
      </c>
      <c r="H82" s="31" t="str">
        <f>H21</f>
        <v>2 п/г</v>
      </c>
      <c r="I82" s="35" t="s">
        <v>0</v>
      </c>
      <c r="J82" s="31" t="s">
        <v>1</v>
      </c>
      <c r="K82" s="108" t="s">
        <v>97</v>
      </c>
      <c r="L82" s="24" t="str">
        <f>L21</f>
        <v>1 п/г</v>
      </c>
      <c r="M82" s="31" t="str">
        <f>M21</f>
        <v>2 п/г</v>
      </c>
      <c r="N82" s="35" t="str">
        <f>N21</f>
        <v>1 п/г</v>
      </c>
      <c r="O82" s="20" t="str">
        <f>O21</f>
        <v>2 п/г</v>
      </c>
      <c r="P82" s="24" t="str">
        <f>P21</f>
        <v>1 п/г</v>
      </c>
      <c r="Q82" s="20" t="str">
        <f>Q21</f>
        <v>2 п/г</v>
      </c>
      <c r="S82" s="1"/>
      <c r="T82" s="5"/>
      <c r="U82" s="5"/>
      <c r="V82" s="1"/>
      <c r="W82" s="1"/>
      <c r="X82" s="1"/>
      <c r="Y82" s="1"/>
      <c r="Z82" s="1"/>
      <c r="AA82" s="1"/>
      <c r="AB82" s="1"/>
      <c r="AC82" s="1"/>
      <c r="AD82" s="1"/>
      <c r="AE82" s="1"/>
    </row>
    <row r="83" spans="2:31" ht="18" customHeight="1" x14ac:dyDescent="0.25">
      <c r="B83" s="70" t="s">
        <v>16</v>
      </c>
      <c r="C83" s="28" t="s">
        <v>38</v>
      </c>
      <c r="D83" s="21" t="s">
        <v>76</v>
      </c>
      <c r="E83" s="36">
        <v>1381.63</v>
      </c>
      <c r="F83" s="19">
        <v>1497.89</v>
      </c>
      <c r="G83" s="25">
        <f>F83</f>
        <v>1497.89</v>
      </c>
      <c r="H83" s="32">
        <v>1572.03</v>
      </c>
      <c r="I83" s="37">
        <v>1572.03</v>
      </c>
      <c r="J83" s="33">
        <v>1604.48</v>
      </c>
      <c r="K83" s="109">
        <f t="shared" ref="K83:K85" si="32">J83/I83</f>
        <v>1.0206420997054764</v>
      </c>
      <c r="L83" s="71">
        <f>J83</f>
        <v>1604.48</v>
      </c>
      <c r="M83" s="72"/>
      <c r="N83" s="73"/>
      <c r="O83" s="74"/>
      <c r="P83" s="71"/>
      <c r="Q83" s="74"/>
      <c r="S83" s="1"/>
      <c r="T83" s="5"/>
      <c r="U83" s="5"/>
      <c r="V83" s="1"/>
      <c r="W83" s="1"/>
      <c r="X83" s="1"/>
      <c r="Y83" s="1"/>
      <c r="Z83" s="1"/>
      <c r="AA83" s="1"/>
      <c r="AB83" s="1"/>
      <c r="AC83" s="1"/>
      <c r="AD83" s="1"/>
      <c r="AE83" s="1"/>
    </row>
    <row r="84" spans="2:31" ht="18" customHeight="1" x14ac:dyDescent="0.25">
      <c r="B84" s="65" t="str">
        <f>B27</f>
        <v>г.Ковров</v>
      </c>
      <c r="C84" s="29" t="s">
        <v>37</v>
      </c>
      <c r="D84" s="22" t="s">
        <v>50</v>
      </c>
      <c r="E84" s="37"/>
      <c r="F84" s="15"/>
      <c r="G84" s="26">
        <v>1360.5</v>
      </c>
      <c r="H84" s="33">
        <v>1309.8699999999999</v>
      </c>
      <c r="I84" s="37">
        <v>1309.8699999999999</v>
      </c>
      <c r="J84" s="33">
        <v>1382.89</v>
      </c>
      <c r="K84" s="109">
        <f t="shared" si="32"/>
        <v>1.0557459900600825</v>
      </c>
      <c r="L84" s="26">
        <f t="shared" ref="L84" si="33">J84</f>
        <v>1382.89</v>
      </c>
      <c r="M84" s="33">
        <v>1428.99</v>
      </c>
      <c r="N84" s="37">
        <f t="shared" ref="N84" si="34">M84</f>
        <v>1428.99</v>
      </c>
      <c r="O84" s="15">
        <v>1471.78</v>
      </c>
      <c r="P84" s="26">
        <f>O84</f>
        <v>1471.78</v>
      </c>
      <c r="Q84" s="15">
        <v>1515.93</v>
      </c>
      <c r="S84" s="1"/>
      <c r="T84" s="5"/>
      <c r="U84" s="5"/>
      <c r="V84" s="1"/>
      <c r="W84" s="1"/>
      <c r="X84" s="1"/>
      <c r="Y84" s="1"/>
      <c r="Z84" s="1"/>
      <c r="AA84" s="1"/>
      <c r="AB84" s="1"/>
      <c r="AC84" s="1"/>
      <c r="AD84" s="1"/>
      <c r="AE84" s="1"/>
    </row>
    <row r="85" spans="2:31" ht="18" customHeight="1" thickBot="1" x14ac:dyDescent="0.3">
      <c r="B85" s="66" t="str">
        <f>B36</f>
        <v>пос.Содышка</v>
      </c>
      <c r="C85" s="30">
        <v>2018</v>
      </c>
      <c r="D85" s="23" t="s">
        <v>51</v>
      </c>
      <c r="E85" s="38"/>
      <c r="F85" s="17"/>
      <c r="G85" s="27"/>
      <c r="H85" s="34"/>
      <c r="I85" s="38">
        <v>1426.27</v>
      </c>
      <c r="J85" s="34">
        <v>1473.67</v>
      </c>
      <c r="K85" s="110">
        <f t="shared" si="32"/>
        <v>1.0332335392317022</v>
      </c>
      <c r="L85" s="67">
        <f>J85</f>
        <v>1473.67</v>
      </c>
      <c r="M85" s="68"/>
      <c r="N85" s="69"/>
      <c r="O85" s="64"/>
      <c r="P85" s="67"/>
      <c r="Q85" s="64"/>
      <c r="S85" s="1"/>
      <c r="T85" s="5"/>
      <c r="U85" s="5"/>
      <c r="V85" s="1"/>
      <c r="W85" s="1"/>
      <c r="X85" s="1"/>
      <c r="Y85" s="1"/>
      <c r="Z85" s="1"/>
      <c r="AA85" s="1"/>
      <c r="AB85" s="1"/>
      <c r="AC85" s="1"/>
      <c r="AD85" s="1"/>
      <c r="AE85" s="1"/>
    </row>
    <row r="86" spans="2:31" ht="22.5" customHeight="1" thickBot="1" x14ac:dyDescent="0.3">
      <c r="B86" s="7"/>
      <c r="C86" s="8"/>
      <c r="D86" s="8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S86" s="1"/>
      <c r="T86" s="5"/>
      <c r="U86" s="5"/>
      <c r="V86" s="1"/>
      <c r="W86" s="1"/>
      <c r="X86" s="1"/>
      <c r="Y86" s="1"/>
      <c r="Z86" s="1"/>
      <c r="AA86" s="1"/>
      <c r="AB86" s="1"/>
      <c r="AC86" s="1"/>
      <c r="AD86" s="1"/>
      <c r="AE86" s="1"/>
    </row>
    <row r="87" spans="2:31" ht="24" customHeight="1" thickBot="1" x14ac:dyDescent="0.3">
      <c r="B87" s="537" t="s">
        <v>34</v>
      </c>
      <c r="C87" s="538"/>
      <c r="D87" s="538"/>
      <c r="E87" s="538"/>
      <c r="F87" s="538"/>
      <c r="G87" s="538"/>
      <c r="H87" s="538"/>
      <c r="I87" s="538"/>
      <c r="J87" s="539"/>
      <c r="Y87" s="1"/>
      <c r="Z87" s="1"/>
      <c r="AA87" s="1"/>
      <c r="AB87" s="1"/>
      <c r="AC87" s="1"/>
    </row>
    <row r="88" spans="2:31" ht="24" customHeight="1" thickBot="1" x14ac:dyDescent="0.3">
      <c r="B88" s="498" t="s">
        <v>95</v>
      </c>
      <c r="C88" s="499"/>
      <c r="D88" s="499"/>
      <c r="E88" s="499"/>
      <c r="F88" s="499"/>
      <c r="G88" s="499"/>
      <c r="H88" s="499"/>
      <c r="I88" s="499"/>
      <c r="J88" s="500"/>
      <c r="Y88" s="1"/>
      <c r="Z88" s="1"/>
      <c r="AA88" s="1"/>
      <c r="AB88" s="1"/>
      <c r="AC88" s="1"/>
    </row>
    <row r="89" spans="2:31" ht="15.75" customHeight="1" thickBot="1" x14ac:dyDescent="0.3">
      <c r="B89" s="468" t="s">
        <v>5</v>
      </c>
      <c r="C89" s="467"/>
      <c r="D89" s="488" t="s">
        <v>40</v>
      </c>
      <c r="E89" s="501">
        <f>I76</f>
        <v>2018</v>
      </c>
      <c r="F89" s="502"/>
      <c r="G89" s="502"/>
      <c r="H89" s="502"/>
      <c r="I89" s="502"/>
      <c r="J89" s="503"/>
      <c r="Y89" s="1"/>
      <c r="Z89" s="1"/>
      <c r="AA89" s="1"/>
      <c r="AB89" s="1"/>
      <c r="AC89" s="1"/>
    </row>
    <row r="90" spans="2:31" ht="15.75" customHeight="1" x14ac:dyDescent="0.25">
      <c r="B90" s="541"/>
      <c r="C90" s="533"/>
      <c r="D90" s="514"/>
      <c r="E90" s="512" t="str">
        <f>I77</f>
        <v>1 п/г</v>
      </c>
      <c r="F90" s="513"/>
      <c r="G90" s="510" t="str">
        <f>J77</f>
        <v>2 п/г</v>
      </c>
      <c r="H90" s="511"/>
      <c r="I90" s="468" t="s">
        <v>98</v>
      </c>
      <c r="J90" s="469"/>
      <c r="Y90" s="1"/>
      <c r="Z90" s="1"/>
      <c r="AA90" s="1"/>
      <c r="AB90" s="1"/>
      <c r="AC90" s="1"/>
    </row>
    <row r="91" spans="2:31" ht="29.25" customHeight="1" thickBot="1" x14ac:dyDescent="0.3">
      <c r="B91" s="523"/>
      <c r="C91" s="542"/>
      <c r="D91" s="489"/>
      <c r="E91" s="91" t="s">
        <v>32</v>
      </c>
      <c r="F91" s="84" t="s">
        <v>33</v>
      </c>
      <c r="G91" s="84" t="s">
        <v>32</v>
      </c>
      <c r="H91" s="85" t="s">
        <v>33</v>
      </c>
      <c r="I91" s="103" t="s">
        <v>32</v>
      </c>
      <c r="J91" s="85" t="s">
        <v>33</v>
      </c>
      <c r="Y91" s="1"/>
      <c r="Z91" s="1"/>
      <c r="AA91" s="1"/>
      <c r="AB91" s="1"/>
      <c r="AC91" s="1"/>
    </row>
    <row r="92" spans="2:31" ht="30.75" customHeight="1" thickBot="1" x14ac:dyDescent="0.3">
      <c r="B92" s="529" t="s">
        <v>20</v>
      </c>
      <c r="C92" s="530"/>
      <c r="D92" s="93" t="s">
        <v>63</v>
      </c>
      <c r="E92" s="92">
        <v>58.24</v>
      </c>
      <c r="F92" s="87">
        <f>I34</f>
        <v>2497.2399999999998</v>
      </c>
      <c r="G92" s="86">
        <v>60.21</v>
      </c>
      <c r="H92" s="88">
        <f>J34</f>
        <v>2654.57</v>
      </c>
      <c r="I92" s="124">
        <v>1.0338255494505495</v>
      </c>
      <c r="J92" s="125">
        <v>1.0630015537153019</v>
      </c>
      <c r="Y92" s="1"/>
      <c r="Z92" s="1"/>
      <c r="AA92" s="1"/>
      <c r="AB92" s="1"/>
      <c r="AC92" s="1"/>
    </row>
    <row r="93" spans="2:31" ht="24.75" customHeight="1" thickBot="1" x14ac:dyDescent="0.3">
      <c r="B93" s="498" t="s">
        <v>96</v>
      </c>
      <c r="C93" s="499"/>
      <c r="D93" s="499"/>
      <c r="E93" s="499"/>
      <c r="F93" s="499"/>
      <c r="G93" s="499"/>
      <c r="H93" s="499"/>
      <c r="I93" s="499"/>
      <c r="J93" s="500"/>
      <c r="K93" s="76"/>
      <c r="L93" s="11"/>
      <c r="M93" s="42"/>
      <c r="N93" s="42"/>
      <c r="O93" s="42"/>
      <c r="P93" s="42"/>
      <c r="Y93" s="1"/>
      <c r="Z93" s="1"/>
      <c r="AA93" s="1"/>
      <c r="AB93" s="1"/>
      <c r="AC93" s="1"/>
    </row>
    <row r="94" spans="2:31" ht="15" customHeight="1" thickBot="1" x14ac:dyDescent="0.3">
      <c r="B94" s="468" t="s">
        <v>5</v>
      </c>
      <c r="C94" s="467"/>
      <c r="D94" s="488" t="s">
        <v>40</v>
      </c>
      <c r="E94" s="501">
        <f>E89</f>
        <v>2018</v>
      </c>
      <c r="F94" s="502"/>
      <c r="G94" s="502"/>
      <c r="H94" s="502"/>
      <c r="I94" s="502"/>
      <c r="J94" s="503"/>
      <c r="K94" s="76"/>
      <c r="L94" s="11"/>
      <c r="M94" s="42"/>
      <c r="N94" s="42"/>
      <c r="O94" s="42"/>
      <c r="P94" s="42"/>
      <c r="Y94" s="1"/>
      <c r="Z94" s="1"/>
      <c r="AA94" s="1"/>
      <c r="AB94" s="1"/>
      <c r="AC94" s="1"/>
    </row>
    <row r="95" spans="2:31" ht="14.25" customHeight="1" x14ac:dyDescent="0.25">
      <c r="B95" s="541"/>
      <c r="C95" s="533"/>
      <c r="D95" s="514"/>
      <c r="E95" s="512" t="str">
        <f>E90</f>
        <v>1 п/г</v>
      </c>
      <c r="F95" s="513"/>
      <c r="G95" s="510" t="str">
        <f>G90</f>
        <v>2 п/г</v>
      </c>
      <c r="H95" s="511"/>
      <c r="I95" s="468" t="s">
        <v>98</v>
      </c>
      <c r="J95" s="469"/>
      <c r="K95" s="76"/>
      <c r="L95" s="11"/>
      <c r="M95" s="42"/>
      <c r="N95" s="42"/>
      <c r="O95" s="42"/>
      <c r="P95" s="42"/>
      <c r="Y95" s="1"/>
      <c r="Z95" s="1"/>
      <c r="AA95" s="1"/>
      <c r="AB95" s="1"/>
      <c r="AC95" s="1"/>
    </row>
    <row r="96" spans="2:31" ht="30.75" customHeight="1" thickBot="1" x14ac:dyDescent="0.3">
      <c r="B96" s="523"/>
      <c r="C96" s="542"/>
      <c r="D96" s="489"/>
      <c r="E96" s="91" t="s">
        <v>32</v>
      </c>
      <c r="F96" s="84" t="s">
        <v>33</v>
      </c>
      <c r="G96" s="84" t="s">
        <v>32</v>
      </c>
      <c r="H96" s="85" t="s">
        <v>33</v>
      </c>
      <c r="I96" s="103" t="s">
        <v>32</v>
      </c>
      <c r="J96" s="85" t="s">
        <v>33</v>
      </c>
      <c r="K96" s="76"/>
      <c r="L96" s="11"/>
      <c r="M96" s="42"/>
      <c r="N96" s="42"/>
      <c r="O96" s="42"/>
      <c r="P96" s="42"/>
      <c r="Y96" s="1"/>
      <c r="Z96" s="1"/>
      <c r="AA96" s="1"/>
      <c r="AB96" s="1"/>
      <c r="AC96" s="1"/>
    </row>
    <row r="97" spans="2:29" ht="30.75" customHeight="1" thickBot="1" x14ac:dyDescent="0.3">
      <c r="B97" s="529" t="str">
        <f>B92</f>
        <v>Селивановский филиал</v>
      </c>
      <c r="C97" s="530"/>
      <c r="D97" s="93" t="str">
        <f>D92</f>
        <v>от 18.12.2017 г. № 58/7, от 18.12.2017 г. №58/5</v>
      </c>
      <c r="E97" s="92">
        <f>E92*1.18</f>
        <v>68.723200000000006</v>
      </c>
      <c r="F97" s="87">
        <f>F92*1.18</f>
        <v>2946.7431999999994</v>
      </c>
      <c r="G97" s="86">
        <f>G92*1.18</f>
        <v>71.047799999999995</v>
      </c>
      <c r="H97" s="88">
        <f>H92*1.18</f>
        <v>3132.3926000000001</v>
      </c>
      <c r="I97" s="124">
        <v>1.0338255494505495</v>
      </c>
      <c r="J97" s="125">
        <v>1.0630015537153019</v>
      </c>
      <c r="K97" s="76"/>
      <c r="L97" s="11"/>
      <c r="M97" s="42"/>
      <c r="N97" s="42"/>
      <c r="O97" s="42"/>
      <c r="P97" s="42"/>
      <c r="Y97" s="1"/>
      <c r="Z97" s="1"/>
      <c r="AA97" s="1"/>
      <c r="AB97" s="1"/>
      <c r="AC97" s="1"/>
    </row>
    <row r="98" spans="2:29" ht="24" customHeight="1" thickBot="1" x14ac:dyDescent="0.3">
      <c r="J98" s="1"/>
      <c r="K98" s="1"/>
      <c r="P98" s="6"/>
      <c r="Y98" s="1"/>
      <c r="Z98" s="1"/>
      <c r="AA98" s="1"/>
      <c r="AB98" s="1"/>
      <c r="AC98" s="1"/>
    </row>
    <row r="99" spans="2:29" ht="25.5" customHeight="1" thickBot="1" x14ac:dyDescent="0.3">
      <c r="B99" s="537" t="s">
        <v>35</v>
      </c>
      <c r="C99" s="538"/>
      <c r="D99" s="538"/>
      <c r="E99" s="538"/>
      <c r="F99" s="538"/>
      <c r="G99" s="538"/>
      <c r="H99" s="538"/>
      <c r="I99" s="538"/>
      <c r="J99" s="539"/>
      <c r="K99" s="76"/>
      <c r="L99" s="11"/>
      <c r="M99" s="42"/>
      <c r="N99" s="42"/>
      <c r="O99" s="42"/>
      <c r="P99" s="42"/>
      <c r="Y99" s="1"/>
      <c r="Z99" s="1"/>
      <c r="AA99" s="1"/>
      <c r="AB99" s="1"/>
      <c r="AC99" s="1"/>
    </row>
    <row r="100" spans="2:29" ht="25.5" customHeight="1" thickBot="1" x14ac:dyDescent="0.3">
      <c r="B100" s="498" t="s">
        <v>95</v>
      </c>
      <c r="C100" s="499"/>
      <c r="D100" s="499"/>
      <c r="E100" s="499"/>
      <c r="F100" s="499"/>
      <c r="G100" s="499"/>
      <c r="H100" s="499"/>
      <c r="I100" s="499"/>
      <c r="J100" s="500"/>
      <c r="K100" s="76"/>
      <c r="L100" s="11"/>
      <c r="M100" s="42"/>
      <c r="N100" s="42"/>
      <c r="O100" s="42"/>
      <c r="P100" s="42"/>
      <c r="Y100" s="1"/>
      <c r="Z100" s="1"/>
      <c r="AA100" s="1"/>
      <c r="AB100" s="1"/>
      <c r="AC100" s="1"/>
    </row>
    <row r="101" spans="2:29" ht="15.75" thickBot="1" x14ac:dyDescent="0.3">
      <c r="B101" s="468" t="s">
        <v>5</v>
      </c>
      <c r="C101" s="469"/>
      <c r="D101" s="486" t="s">
        <v>40</v>
      </c>
      <c r="E101" s="501">
        <v>2018</v>
      </c>
      <c r="F101" s="502"/>
      <c r="G101" s="502"/>
      <c r="H101" s="502"/>
      <c r="I101" s="502"/>
      <c r="J101" s="503"/>
    </row>
    <row r="102" spans="2:29" x14ac:dyDescent="0.25">
      <c r="B102" s="541"/>
      <c r="C102" s="554"/>
      <c r="D102" s="540"/>
      <c r="E102" s="521" t="str">
        <f>E90</f>
        <v>1 п/г</v>
      </c>
      <c r="F102" s="535"/>
      <c r="G102" s="535" t="str">
        <f>G90</f>
        <v>2 п/г</v>
      </c>
      <c r="H102" s="522"/>
      <c r="I102" s="468" t="s">
        <v>98</v>
      </c>
      <c r="J102" s="469"/>
    </row>
    <row r="103" spans="2:29" ht="29.25" thickBot="1" x14ac:dyDescent="0.3">
      <c r="B103" s="523"/>
      <c r="C103" s="524"/>
      <c r="D103" s="487"/>
      <c r="E103" s="103" t="s">
        <v>32</v>
      </c>
      <c r="F103" s="84" t="s">
        <v>33</v>
      </c>
      <c r="G103" s="84" t="s">
        <v>32</v>
      </c>
      <c r="H103" s="85" t="s">
        <v>33</v>
      </c>
      <c r="I103" s="103" t="s">
        <v>32</v>
      </c>
      <c r="J103" s="85" t="s">
        <v>33</v>
      </c>
    </row>
    <row r="104" spans="2:29" ht="18.75" customHeight="1" x14ac:dyDescent="0.25">
      <c r="B104" s="550" t="s">
        <v>108</v>
      </c>
      <c r="C104" s="551"/>
      <c r="D104" s="97" t="s">
        <v>46</v>
      </c>
      <c r="E104" s="100">
        <v>46.08</v>
      </c>
      <c r="F104" s="83">
        <f>I24</f>
        <v>2236.11</v>
      </c>
      <c r="G104" s="9">
        <v>49.96</v>
      </c>
      <c r="H104" s="117">
        <f>J24</f>
        <v>2273.4499999999998</v>
      </c>
      <c r="I104" s="126">
        <v>1.0842013888888888</v>
      </c>
      <c r="J104" s="111">
        <v>1.0166986418378343</v>
      </c>
      <c r="L104" s="132"/>
    </row>
    <row r="105" spans="2:29" ht="29.25" customHeight="1" x14ac:dyDescent="0.25">
      <c r="B105" s="575" t="s">
        <v>109</v>
      </c>
      <c r="C105" s="576"/>
      <c r="D105" s="163" t="s">
        <v>110</v>
      </c>
      <c r="E105" s="100"/>
      <c r="F105" s="83"/>
      <c r="G105" s="9">
        <f>G104</f>
        <v>49.96</v>
      </c>
      <c r="H105" s="117">
        <f>J25</f>
        <v>2365.04</v>
      </c>
      <c r="I105" s="126">
        <f>I104</f>
        <v>1.0842013888888888</v>
      </c>
      <c r="J105" s="111">
        <f>K25</f>
        <v>1.0576581652959827</v>
      </c>
      <c r="L105" s="132"/>
    </row>
    <row r="106" spans="2:29" ht="18.75" customHeight="1" x14ac:dyDescent="0.25">
      <c r="B106" s="464" t="s">
        <v>10</v>
      </c>
      <c r="C106" s="465"/>
      <c r="D106" s="98" t="s">
        <v>77</v>
      </c>
      <c r="E106" s="101">
        <v>17.21</v>
      </c>
      <c r="F106" s="114">
        <f>I26</f>
        <v>2505.79</v>
      </c>
      <c r="G106" s="113">
        <v>19.46</v>
      </c>
      <c r="H106" s="115">
        <f>J26</f>
        <v>2688.71</v>
      </c>
      <c r="I106" s="127">
        <v>1.1307379430563627</v>
      </c>
      <c r="J106" s="109">
        <v>1.0729989344677726</v>
      </c>
      <c r="L106" s="132"/>
    </row>
    <row r="107" spans="2:29" ht="18.75" customHeight="1" x14ac:dyDescent="0.25">
      <c r="B107" s="464" t="s">
        <v>14</v>
      </c>
      <c r="C107" s="465"/>
      <c r="D107" s="98" t="s">
        <v>49</v>
      </c>
      <c r="E107" s="101">
        <v>16.329999999999998</v>
      </c>
      <c r="F107" s="114">
        <f>I27</f>
        <v>1948.39</v>
      </c>
      <c r="G107" s="113">
        <v>16.77</v>
      </c>
      <c r="H107" s="115">
        <f>J27</f>
        <v>2060.5700000000002</v>
      </c>
      <c r="I107" s="127">
        <v>1.0269442743417025</v>
      </c>
      <c r="J107" s="109">
        <v>1.0575757420229011</v>
      </c>
      <c r="L107" s="132"/>
    </row>
    <row r="108" spans="2:29" ht="18.75" customHeight="1" x14ac:dyDescent="0.25">
      <c r="B108" s="464" t="s">
        <v>2</v>
      </c>
      <c r="C108" s="465"/>
      <c r="D108" s="98" t="s">
        <v>53</v>
      </c>
      <c r="E108" s="101">
        <v>29.28</v>
      </c>
      <c r="F108" s="114">
        <f>I29</f>
        <v>1796.74</v>
      </c>
      <c r="G108" s="113">
        <v>30.3</v>
      </c>
      <c r="H108" s="115">
        <f>J29</f>
        <v>2001.01</v>
      </c>
      <c r="I108" s="127">
        <v>1.0348360655737705</v>
      </c>
      <c r="J108" s="109">
        <v>1.1136892371739928</v>
      </c>
      <c r="L108" s="132"/>
    </row>
    <row r="109" spans="2:29" ht="18.75" customHeight="1" x14ac:dyDescent="0.25">
      <c r="B109" s="464" t="s">
        <v>18</v>
      </c>
      <c r="C109" s="465"/>
      <c r="D109" s="98" t="s">
        <v>55</v>
      </c>
      <c r="E109" s="101">
        <v>34.520000000000003</v>
      </c>
      <c r="F109" s="114">
        <f>I30</f>
        <v>1968.35</v>
      </c>
      <c r="G109" s="113">
        <v>35.590000000000003</v>
      </c>
      <c r="H109" s="115">
        <f>J30</f>
        <v>2000.06</v>
      </c>
      <c r="I109" s="127">
        <v>1.0309965237543453</v>
      </c>
      <c r="J109" s="109">
        <v>1.0161099397972921</v>
      </c>
      <c r="L109" s="132"/>
    </row>
    <row r="110" spans="2:29" ht="18.75" customHeight="1" x14ac:dyDescent="0.25">
      <c r="B110" s="464" t="s">
        <v>19</v>
      </c>
      <c r="C110" s="465"/>
      <c r="D110" s="98" t="s">
        <v>57</v>
      </c>
      <c r="E110" s="101">
        <v>19.940000000000001</v>
      </c>
      <c r="F110" s="114">
        <f>I31</f>
        <v>1867.68</v>
      </c>
      <c r="G110" s="113">
        <v>20.69</v>
      </c>
      <c r="H110" s="115">
        <f>J31</f>
        <v>1983.22</v>
      </c>
      <c r="I110" s="127">
        <v>1.0376128385155465</v>
      </c>
      <c r="J110" s="109">
        <v>1.0618628458836632</v>
      </c>
    </row>
    <row r="111" spans="2:29" ht="18.75" customHeight="1" x14ac:dyDescent="0.25">
      <c r="B111" s="464" t="s">
        <v>26</v>
      </c>
      <c r="C111" s="465"/>
      <c r="D111" s="507" t="s">
        <v>59</v>
      </c>
      <c r="E111" s="573"/>
      <c r="F111" s="574"/>
      <c r="G111" s="552"/>
      <c r="H111" s="553"/>
      <c r="I111" s="515"/>
      <c r="J111" s="516"/>
    </row>
    <row r="112" spans="2:29" ht="18.75" customHeight="1" x14ac:dyDescent="0.25">
      <c r="B112" s="548" t="s">
        <v>27</v>
      </c>
      <c r="C112" s="549"/>
      <c r="D112" s="546"/>
      <c r="E112" s="101">
        <v>33.01</v>
      </c>
      <c r="F112" s="566">
        <f>I32</f>
        <v>2104.86</v>
      </c>
      <c r="G112" s="113">
        <v>34.049999999999997</v>
      </c>
      <c r="H112" s="462">
        <f>J32</f>
        <v>2320.17</v>
      </c>
      <c r="I112" s="127">
        <v>1.0315056043623145</v>
      </c>
      <c r="J112" s="536">
        <v>1.1022918388871468</v>
      </c>
    </row>
    <row r="113" spans="2:10" ht="18.75" customHeight="1" x14ac:dyDescent="0.25">
      <c r="B113" s="548" t="s">
        <v>28</v>
      </c>
      <c r="C113" s="549"/>
      <c r="D113" s="546"/>
      <c r="E113" s="101">
        <v>26.86</v>
      </c>
      <c r="F113" s="567"/>
      <c r="G113" s="113">
        <v>29.24</v>
      </c>
      <c r="H113" s="555"/>
      <c r="I113" s="127">
        <v>1.0886075949367089</v>
      </c>
      <c r="J113" s="536"/>
    </row>
    <row r="114" spans="2:10" ht="18.75" customHeight="1" x14ac:dyDescent="0.25">
      <c r="B114" s="548" t="s">
        <v>29</v>
      </c>
      <c r="C114" s="549"/>
      <c r="D114" s="546"/>
      <c r="E114" s="101">
        <v>33.01</v>
      </c>
      <c r="F114" s="567"/>
      <c r="G114" s="113">
        <v>34.049999999999997</v>
      </c>
      <c r="H114" s="555"/>
      <c r="I114" s="127">
        <v>1.0315056043623145</v>
      </c>
      <c r="J114" s="536"/>
    </row>
    <row r="115" spans="2:10" ht="18.75" customHeight="1" x14ac:dyDescent="0.25">
      <c r="B115" s="548" t="s">
        <v>30</v>
      </c>
      <c r="C115" s="549"/>
      <c r="D115" s="546"/>
      <c r="E115" s="101">
        <v>33.01</v>
      </c>
      <c r="F115" s="567"/>
      <c r="G115" s="113">
        <v>34.049999999999997</v>
      </c>
      <c r="H115" s="555"/>
      <c r="I115" s="127">
        <v>1.0315056043623145</v>
      </c>
      <c r="J115" s="536"/>
    </row>
    <row r="116" spans="2:10" ht="18.75" customHeight="1" x14ac:dyDescent="0.25">
      <c r="B116" s="548" t="s">
        <v>31</v>
      </c>
      <c r="C116" s="549"/>
      <c r="D116" s="547"/>
      <c r="E116" s="101">
        <v>33.01</v>
      </c>
      <c r="F116" s="568"/>
      <c r="G116" s="113">
        <v>34.049999999999997</v>
      </c>
      <c r="H116" s="463"/>
      <c r="I116" s="127">
        <v>1.0315056043623145</v>
      </c>
      <c r="J116" s="536"/>
    </row>
    <row r="117" spans="2:10" ht="18.75" customHeight="1" x14ac:dyDescent="0.25">
      <c r="B117" s="506" t="s">
        <v>100</v>
      </c>
      <c r="C117" s="508"/>
      <c r="D117" s="98" t="s">
        <v>45</v>
      </c>
      <c r="E117" s="101">
        <v>18.47</v>
      </c>
      <c r="F117" s="114">
        <f>I33</f>
        <v>1624.08</v>
      </c>
      <c r="G117" s="134">
        <v>0</v>
      </c>
      <c r="H117" s="135">
        <v>0</v>
      </c>
      <c r="I117" s="136" t="s">
        <v>102</v>
      </c>
      <c r="J117" s="137" t="s">
        <v>102</v>
      </c>
    </row>
    <row r="118" spans="2:10" ht="32.25" customHeight="1" x14ac:dyDescent="0.25">
      <c r="B118" s="506" t="s">
        <v>101</v>
      </c>
      <c r="C118" s="508"/>
      <c r="D118" s="131" t="s">
        <v>99</v>
      </c>
      <c r="E118" s="101">
        <v>15.93</v>
      </c>
      <c r="F118" s="114">
        <v>1624.08</v>
      </c>
      <c r="G118" s="113">
        <v>16.48</v>
      </c>
      <c r="H118" s="115">
        <v>1780.16</v>
      </c>
      <c r="I118" s="127">
        <f>G118/E118</f>
        <v>1.0345260514752042</v>
      </c>
      <c r="J118" s="109">
        <f>H118/F118</f>
        <v>1.0961036402147679</v>
      </c>
    </row>
    <row r="119" spans="2:10" ht="18.75" customHeight="1" x14ac:dyDescent="0.25">
      <c r="B119" s="464" t="s">
        <v>20</v>
      </c>
      <c r="C119" s="465"/>
      <c r="D119" s="98" t="s">
        <v>61</v>
      </c>
      <c r="E119" s="101">
        <v>55.04</v>
      </c>
      <c r="F119" s="114">
        <f>I34</f>
        <v>2497.2399999999998</v>
      </c>
      <c r="G119" s="113">
        <v>57.08</v>
      </c>
      <c r="H119" s="115">
        <f>J34</f>
        <v>2654.57</v>
      </c>
      <c r="I119" s="127">
        <v>1.0370639534883721</v>
      </c>
      <c r="J119" s="109">
        <v>1.0630015537153019</v>
      </c>
    </row>
    <row r="120" spans="2:10" ht="18.75" customHeight="1" x14ac:dyDescent="0.25">
      <c r="B120" s="464" t="s">
        <v>103</v>
      </c>
      <c r="C120" s="465"/>
      <c r="D120" s="130" t="s">
        <v>104</v>
      </c>
      <c r="E120" s="101">
        <v>55.04</v>
      </c>
      <c r="F120" s="140">
        <v>3239.83</v>
      </c>
      <c r="G120" s="113">
        <v>57.08</v>
      </c>
      <c r="H120" s="141">
        <v>3318.28</v>
      </c>
      <c r="I120" s="127">
        <f>G120/E120</f>
        <v>1.0370639534883721</v>
      </c>
      <c r="J120" s="109">
        <f>H120/F120</f>
        <v>1.024214233462867</v>
      </c>
    </row>
    <row r="121" spans="2:10" ht="18.75" customHeight="1" thickBot="1" x14ac:dyDescent="0.3">
      <c r="B121" s="504" t="s">
        <v>4</v>
      </c>
      <c r="C121" s="520"/>
      <c r="D121" s="99" t="s">
        <v>65</v>
      </c>
      <c r="E121" s="102">
        <v>22.45</v>
      </c>
      <c r="F121" s="96">
        <f>I36</f>
        <v>1821.6</v>
      </c>
      <c r="G121" s="95">
        <v>23.86</v>
      </c>
      <c r="H121" s="116">
        <f>J36</f>
        <v>1856.93</v>
      </c>
      <c r="I121" s="128">
        <v>1.0628062360801782</v>
      </c>
      <c r="J121" s="110">
        <v>1.01939503732982</v>
      </c>
    </row>
    <row r="122" spans="2:10" ht="20.25" customHeight="1" thickBot="1" x14ac:dyDescent="0.3">
      <c r="B122" s="498" t="s">
        <v>96</v>
      </c>
      <c r="C122" s="499"/>
      <c r="D122" s="499"/>
      <c r="E122" s="499"/>
      <c r="F122" s="499"/>
      <c r="G122" s="499"/>
      <c r="H122" s="499"/>
      <c r="I122" s="499"/>
      <c r="J122" s="500"/>
    </row>
    <row r="123" spans="2:10" ht="15.75" thickBot="1" x14ac:dyDescent="0.3">
      <c r="B123" s="468" t="s">
        <v>5</v>
      </c>
      <c r="C123" s="467"/>
      <c r="D123" s="488" t="s">
        <v>40</v>
      </c>
      <c r="E123" s="501">
        <v>2018</v>
      </c>
      <c r="F123" s="502"/>
      <c r="G123" s="502"/>
      <c r="H123" s="502"/>
      <c r="I123" s="502"/>
      <c r="J123" s="503"/>
    </row>
    <row r="124" spans="2:10" x14ac:dyDescent="0.25">
      <c r="B124" s="541"/>
      <c r="C124" s="533"/>
      <c r="D124" s="514"/>
      <c r="E124" s="531" t="str">
        <f>E102</f>
        <v>1 п/г</v>
      </c>
      <c r="F124" s="532"/>
      <c r="G124" s="533" t="str">
        <f>G102</f>
        <v>2 п/г</v>
      </c>
      <c r="H124" s="534"/>
      <c r="I124" s="468" t="s">
        <v>98</v>
      </c>
      <c r="J124" s="469"/>
    </row>
    <row r="125" spans="2:10" ht="29.25" thickBot="1" x14ac:dyDescent="0.3">
      <c r="B125" s="523"/>
      <c r="C125" s="542"/>
      <c r="D125" s="489"/>
      <c r="E125" s="91" t="str">
        <f>E103</f>
        <v>компонент вода</v>
      </c>
      <c r="F125" s="84" t="str">
        <f>F103</f>
        <v>компонент тепло</v>
      </c>
      <c r="G125" s="84" t="str">
        <f>G103</f>
        <v>компонент вода</v>
      </c>
      <c r="H125" s="85" t="str">
        <f>H103</f>
        <v>компонент тепло</v>
      </c>
      <c r="I125" s="103" t="s">
        <v>32</v>
      </c>
      <c r="J125" s="85" t="s">
        <v>33</v>
      </c>
    </row>
    <row r="126" spans="2:10" ht="18" customHeight="1" x14ac:dyDescent="0.25">
      <c r="B126" s="527" t="str">
        <f>B104</f>
        <v>г.Гороховец (до 17.10.2018)</v>
      </c>
      <c r="C126" s="559"/>
      <c r="D126" s="106" t="str">
        <f>D104</f>
        <v>от 18.12.2017 г. № 58/3</v>
      </c>
      <c r="E126" s="105">
        <f>E104*1.18</f>
        <v>54.374399999999994</v>
      </c>
      <c r="F126" s="10">
        <f>F104*1.18</f>
        <v>2638.6098000000002</v>
      </c>
      <c r="G126" s="10">
        <f>G104*1.18</f>
        <v>58.952799999999996</v>
      </c>
      <c r="H126" s="104">
        <f>H104*1.18</f>
        <v>2682.6709999999998</v>
      </c>
      <c r="I126" s="126">
        <v>1.0842013888888888</v>
      </c>
      <c r="J126" s="111">
        <v>1.0166986418378343</v>
      </c>
    </row>
    <row r="127" spans="2:10" ht="30" customHeight="1" x14ac:dyDescent="0.25">
      <c r="B127" s="575" t="str">
        <f>B105</f>
        <v>г.Гороховец (с 17.10.2018)</v>
      </c>
      <c r="C127" s="576"/>
      <c r="D127" s="153" t="str">
        <f>D105</f>
        <v>от 11.10.2018 г. № 39/5 (изм.в пост. от 18.12.2017 г. № 58/3)</v>
      </c>
      <c r="E127" s="105"/>
      <c r="F127" s="10"/>
      <c r="G127" s="10">
        <f>G105*1.18</f>
        <v>58.952799999999996</v>
      </c>
      <c r="H127" s="104">
        <f>H105*1.18</f>
        <v>2790.7471999999998</v>
      </c>
      <c r="I127" s="126">
        <f>I105</f>
        <v>1.0842013888888888</v>
      </c>
      <c r="J127" s="111">
        <f>J105</f>
        <v>1.0576581652959827</v>
      </c>
    </row>
    <row r="128" spans="2:10" ht="18" customHeight="1" x14ac:dyDescent="0.25">
      <c r="B128" s="464" t="str">
        <f t="shared" ref="B128:B141" si="35">B106</f>
        <v>г.Гусь-Хрустальный</v>
      </c>
      <c r="C128" s="509"/>
      <c r="D128" s="45" t="s">
        <v>77</v>
      </c>
      <c r="E128" s="105">
        <f t="shared" ref="E128:H132" si="36">E106*1.18</f>
        <v>20.3078</v>
      </c>
      <c r="F128" s="10">
        <f t="shared" si="36"/>
        <v>2956.8321999999998</v>
      </c>
      <c r="G128" s="10">
        <f t="shared" si="36"/>
        <v>22.962800000000001</v>
      </c>
      <c r="H128" s="104">
        <f t="shared" si="36"/>
        <v>3172.6777999999999</v>
      </c>
      <c r="I128" s="127">
        <v>1.1307379430563627</v>
      </c>
      <c r="J128" s="109">
        <v>1.0729989344677726</v>
      </c>
    </row>
    <row r="129" spans="2:10" ht="18" customHeight="1" x14ac:dyDescent="0.25">
      <c r="B129" s="464" t="str">
        <f t="shared" si="35"/>
        <v>г.Ковров</v>
      </c>
      <c r="C129" s="509"/>
      <c r="D129" s="45" t="str">
        <f>D107</f>
        <v>от 19.12.2017 г. № 59/90</v>
      </c>
      <c r="E129" s="105">
        <f t="shared" si="36"/>
        <v>19.269399999999997</v>
      </c>
      <c r="F129" s="10">
        <f t="shared" si="36"/>
        <v>2299.1001999999999</v>
      </c>
      <c r="G129" s="10">
        <f t="shared" si="36"/>
        <v>19.788599999999999</v>
      </c>
      <c r="H129" s="104">
        <f t="shared" si="36"/>
        <v>2431.4726000000001</v>
      </c>
      <c r="I129" s="127">
        <v>1.0269442743417025</v>
      </c>
      <c r="J129" s="109">
        <v>1.0575757420229011</v>
      </c>
    </row>
    <row r="130" spans="2:10" ht="18" customHeight="1" x14ac:dyDescent="0.25">
      <c r="B130" s="464" t="str">
        <f t="shared" si="35"/>
        <v>мкр.Красный Октябрь</v>
      </c>
      <c r="C130" s="509"/>
      <c r="D130" s="45" t="str">
        <f>D108</f>
        <v>от 18.12.2017 г. № 58/13</v>
      </c>
      <c r="E130" s="105">
        <f t="shared" si="36"/>
        <v>34.550399999999996</v>
      </c>
      <c r="F130" s="10">
        <f t="shared" si="36"/>
        <v>2120.1531999999997</v>
      </c>
      <c r="G130" s="10">
        <f t="shared" si="36"/>
        <v>35.753999999999998</v>
      </c>
      <c r="H130" s="104">
        <f t="shared" si="36"/>
        <v>2361.1918000000001</v>
      </c>
      <c r="I130" s="127">
        <v>1.0348360655737705</v>
      </c>
      <c r="J130" s="109">
        <v>1.1136892371739928</v>
      </c>
    </row>
    <row r="131" spans="2:10" ht="18" customHeight="1" x14ac:dyDescent="0.25">
      <c r="B131" s="464" t="str">
        <f t="shared" si="35"/>
        <v>г.Лакинск</v>
      </c>
      <c r="C131" s="509"/>
      <c r="D131" s="45" t="str">
        <f>D109</f>
        <v>от 18.12.2017 г. № 58/9</v>
      </c>
      <c r="E131" s="105">
        <f t="shared" si="36"/>
        <v>40.733600000000003</v>
      </c>
      <c r="F131" s="10">
        <f t="shared" si="36"/>
        <v>2322.6529999999998</v>
      </c>
      <c r="G131" s="10">
        <f t="shared" si="36"/>
        <v>41.996200000000002</v>
      </c>
      <c r="H131" s="104">
        <f t="shared" si="36"/>
        <v>2360.0708</v>
      </c>
      <c r="I131" s="127">
        <v>1.0309965237543453</v>
      </c>
      <c r="J131" s="109">
        <v>1.0161099397972921</v>
      </c>
    </row>
    <row r="132" spans="2:10" ht="18" customHeight="1" x14ac:dyDescent="0.25">
      <c r="B132" s="464" t="str">
        <f t="shared" si="35"/>
        <v>о.Муром</v>
      </c>
      <c r="C132" s="509"/>
      <c r="D132" s="45" t="str">
        <f>D110</f>
        <v>от 19.12.2017 г. № 59/91</v>
      </c>
      <c r="E132" s="105">
        <f t="shared" si="36"/>
        <v>23.529199999999999</v>
      </c>
      <c r="F132" s="10">
        <f t="shared" si="36"/>
        <v>2203.8624</v>
      </c>
      <c r="G132" s="10">
        <f t="shared" si="36"/>
        <v>24.414200000000001</v>
      </c>
      <c r="H132" s="104">
        <f t="shared" si="36"/>
        <v>2340.1995999999999</v>
      </c>
      <c r="I132" s="127">
        <v>1.0376128385155465</v>
      </c>
      <c r="J132" s="109">
        <v>1.0618628458836632</v>
      </c>
    </row>
    <row r="133" spans="2:10" ht="18" customHeight="1" x14ac:dyDescent="0.25">
      <c r="B133" s="464" t="str">
        <f t="shared" si="35"/>
        <v>Петушинский филиал, в т.ч.</v>
      </c>
      <c r="C133" s="509"/>
      <c r="D133" s="560" t="str">
        <f>D111</f>
        <v>от 18.12.2017 г. № 58/17</v>
      </c>
      <c r="E133" s="569"/>
      <c r="F133" s="570"/>
      <c r="G133" s="571"/>
      <c r="H133" s="572"/>
      <c r="I133" s="515"/>
      <c r="J133" s="516"/>
    </row>
    <row r="134" spans="2:10" ht="18" customHeight="1" x14ac:dyDescent="0.25">
      <c r="B134" s="506" t="str">
        <f t="shared" si="35"/>
        <v>г.Петушки</v>
      </c>
      <c r="C134" s="507"/>
      <c r="D134" s="561"/>
      <c r="E134" s="105">
        <f>E112*1.18</f>
        <v>38.951799999999999</v>
      </c>
      <c r="F134" s="566">
        <f>F112*1.18</f>
        <v>2483.7348000000002</v>
      </c>
      <c r="G134" s="10">
        <f>G112*1.18</f>
        <v>40.178999999999995</v>
      </c>
      <c r="H134" s="563">
        <f>H112*1.18</f>
        <v>2737.8006</v>
      </c>
      <c r="I134" s="127">
        <v>1.0315056043623145</v>
      </c>
      <c r="J134" s="536">
        <v>1.1022918388871468</v>
      </c>
    </row>
    <row r="135" spans="2:10" ht="18" customHeight="1" x14ac:dyDescent="0.25">
      <c r="B135" s="506" t="str">
        <f t="shared" si="35"/>
        <v>г.Покров</v>
      </c>
      <c r="C135" s="507"/>
      <c r="D135" s="561"/>
      <c r="E135" s="105">
        <f t="shared" ref="E135:E141" si="37">E113*1.18</f>
        <v>31.694799999999997</v>
      </c>
      <c r="F135" s="567"/>
      <c r="G135" s="10">
        <f t="shared" ref="G135:G141" si="38">G113*1.18</f>
        <v>34.5032</v>
      </c>
      <c r="H135" s="564"/>
      <c r="I135" s="127">
        <v>1.0886075949367089</v>
      </c>
      <c r="J135" s="536"/>
    </row>
    <row r="136" spans="2:10" ht="18" customHeight="1" x14ac:dyDescent="0.25">
      <c r="B136" s="506" t="str">
        <f t="shared" si="35"/>
        <v>Нагорное СП</v>
      </c>
      <c r="C136" s="507"/>
      <c r="D136" s="561"/>
      <c r="E136" s="105">
        <f t="shared" si="37"/>
        <v>38.951799999999999</v>
      </c>
      <c r="F136" s="567"/>
      <c r="G136" s="10">
        <f t="shared" si="38"/>
        <v>40.178999999999995</v>
      </c>
      <c r="H136" s="564"/>
      <c r="I136" s="127">
        <v>1.0315056043623145</v>
      </c>
      <c r="J136" s="536"/>
    </row>
    <row r="137" spans="2:10" ht="18" customHeight="1" x14ac:dyDescent="0.25">
      <c r="B137" s="506" t="str">
        <f t="shared" si="35"/>
        <v>Пекшинское СП</v>
      </c>
      <c r="C137" s="507"/>
      <c r="D137" s="561"/>
      <c r="E137" s="105">
        <f t="shared" si="37"/>
        <v>38.951799999999999</v>
      </c>
      <c r="F137" s="567"/>
      <c r="G137" s="10">
        <f t="shared" si="38"/>
        <v>40.178999999999995</v>
      </c>
      <c r="H137" s="564"/>
      <c r="I137" s="127">
        <v>1.0315056043623145</v>
      </c>
      <c r="J137" s="536"/>
    </row>
    <row r="138" spans="2:10" ht="18" customHeight="1" x14ac:dyDescent="0.25">
      <c r="B138" s="506" t="str">
        <f t="shared" si="35"/>
        <v>Петушинское СП</v>
      </c>
      <c r="C138" s="507"/>
      <c r="D138" s="562"/>
      <c r="E138" s="105">
        <f t="shared" si="37"/>
        <v>38.951799999999999</v>
      </c>
      <c r="F138" s="568"/>
      <c r="G138" s="10">
        <f t="shared" si="38"/>
        <v>40.178999999999995</v>
      </c>
      <c r="H138" s="565"/>
      <c r="I138" s="127">
        <v>1.0315056043623145</v>
      </c>
      <c r="J138" s="536"/>
    </row>
    <row r="139" spans="2:10" ht="18" customHeight="1" x14ac:dyDescent="0.25">
      <c r="B139" s="506" t="str">
        <f t="shared" si="35"/>
        <v>пос.Вольгинский (до 05.04.2018)</v>
      </c>
      <c r="C139" s="508"/>
      <c r="D139" s="45" t="str">
        <f>D117</f>
        <v>от 18.12.2017 г. № 58/15</v>
      </c>
      <c r="E139" s="105">
        <f t="shared" si="37"/>
        <v>21.794599999999999</v>
      </c>
      <c r="F139" s="10">
        <f>F117*1.18</f>
        <v>1916.4143999999999</v>
      </c>
      <c r="G139" s="138">
        <f t="shared" si="38"/>
        <v>0</v>
      </c>
      <c r="H139" s="139">
        <f>H117*1.18</f>
        <v>0</v>
      </c>
      <c r="I139" s="136" t="str">
        <f>I117</f>
        <v>-</v>
      </c>
      <c r="J139" s="137" t="str">
        <f>J117</f>
        <v>-</v>
      </c>
    </row>
    <row r="140" spans="2:10" ht="32.25" customHeight="1" x14ac:dyDescent="0.25">
      <c r="B140" s="506" t="str">
        <f t="shared" si="35"/>
        <v>пос.Вольгинский (с 05.04.2018)</v>
      </c>
      <c r="C140" s="508"/>
      <c r="D140" s="133" t="str">
        <f>D118</f>
        <v>от 05.04.2018 г. № 10/1 (изм.в пост. от 18.12.2017 г. №58/15)</v>
      </c>
      <c r="E140" s="105">
        <f t="shared" si="37"/>
        <v>18.7974</v>
      </c>
      <c r="F140" s="10">
        <f>F118*1.18</f>
        <v>1916.4143999999999</v>
      </c>
      <c r="G140" s="10">
        <f t="shared" si="38"/>
        <v>19.446400000000001</v>
      </c>
      <c r="H140" s="104">
        <f>H118*1.18</f>
        <v>2100.5888</v>
      </c>
      <c r="I140" s="127">
        <f>G140/E140</f>
        <v>1.0345260514752042</v>
      </c>
      <c r="J140" s="109">
        <f>H140/F140</f>
        <v>1.0961036402147679</v>
      </c>
    </row>
    <row r="141" spans="2:10" ht="18" customHeight="1" x14ac:dyDescent="0.25">
      <c r="B141" s="464" t="str">
        <f t="shared" si="35"/>
        <v>Селивановский филиал</v>
      </c>
      <c r="C141" s="509"/>
      <c r="D141" s="45" t="str">
        <f>D119</f>
        <v>от 18.12.2017 г. № 58/6</v>
      </c>
      <c r="E141" s="105">
        <f t="shared" si="37"/>
        <v>64.947199999999995</v>
      </c>
      <c r="F141" s="10">
        <f>F119*1.18</f>
        <v>2946.7431999999994</v>
      </c>
      <c r="G141" s="10">
        <f t="shared" si="38"/>
        <v>67.354399999999998</v>
      </c>
      <c r="H141" s="104">
        <f>H119*1.18</f>
        <v>3132.3926000000001</v>
      </c>
      <c r="I141" s="127">
        <v>1.0370639534883721</v>
      </c>
      <c r="J141" s="109">
        <v>1.0630015537153019</v>
      </c>
    </row>
    <row r="142" spans="2:10" ht="18" customHeight="1" thickBot="1" x14ac:dyDescent="0.3">
      <c r="B142" s="504" t="str">
        <f t="shared" ref="B142" si="39">B121</f>
        <v>пос.Содышка</v>
      </c>
      <c r="C142" s="505"/>
      <c r="D142" s="107" t="str">
        <f t="shared" ref="D142" si="40">D121</f>
        <v>от 19.12.2017 г. № 59/94</v>
      </c>
      <c r="E142" s="94">
        <f t="shared" ref="E142" si="41">E121*1.18</f>
        <v>26.490999999999996</v>
      </c>
      <c r="F142" s="89">
        <f>F121*1.18</f>
        <v>2149.4879999999998</v>
      </c>
      <c r="G142" s="89">
        <f t="shared" ref="G142" si="42">G121*1.18</f>
        <v>28.154799999999998</v>
      </c>
      <c r="H142" s="90">
        <f>H121*1.18</f>
        <v>2191.1774</v>
      </c>
      <c r="I142" s="128">
        <v>1.0628062360801782</v>
      </c>
      <c r="J142" s="110">
        <v>1.01939503732982</v>
      </c>
    </row>
  </sheetData>
  <customSheetViews>
    <customSheetView guid="{5B3038B9-F4D0-4C9A-9C27-C80F07D3611F}" scale="85" showPageBreaks="1" fitToPage="1" view="pageBreakPreview" topLeftCell="A47">
      <selection activeCell="E56" sqref="E56:G56"/>
      <rowBreaks count="1" manualBreakCount="1">
        <brk id="98" max="16383" man="1"/>
      </rowBreaks>
      <pageMargins left="0.31496062992125984" right="0.31496062992125984" top="0.31496062992125984" bottom="0.31496062992125984" header="0.31496062992125984" footer="0.31496062992125984"/>
      <pageSetup paperSize="9" scale="44" fitToHeight="0" orientation="portrait" r:id="rId1"/>
    </customSheetView>
  </customSheetViews>
  <mergeCells count="173">
    <mergeCell ref="J134:J138"/>
    <mergeCell ref="E123:J123"/>
    <mergeCell ref="B122:J122"/>
    <mergeCell ref="E56:G56"/>
    <mergeCell ref="B94:C96"/>
    <mergeCell ref="B97:C97"/>
    <mergeCell ref="E90:F90"/>
    <mergeCell ref="G90:H90"/>
    <mergeCell ref="B123:C125"/>
    <mergeCell ref="B126:C126"/>
    <mergeCell ref="B128:C128"/>
    <mergeCell ref="B129:C129"/>
    <mergeCell ref="D123:D125"/>
    <mergeCell ref="D133:D138"/>
    <mergeCell ref="B118:C118"/>
    <mergeCell ref="B120:C120"/>
    <mergeCell ref="H134:H138"/>
    <mergeCell ref="F134:F138"/>
    <mergeCell ref="F112:F116"/>
    <mergeCell ref="E133:F133"/>
    <mergeCell ref="G133:H133"/>
    <mergeCell ref="E111:F111"/>
    <mergeCell ref="B105:C105"/>
    <mergeCell ref="B127:C127"/>
    <mergeCell ref="B87:J87"/>
    <mergeCell ref="I7:K7"/>
    <mergeCell ref="I20:K20"/>
    <mergeCell ref="B38:B39"/>
    <mergeCell ref="D12:D15"/>
    <mergeCell ref="D111:D116"/>
    <mergeCell ref="B110:C110"/>
    <mergeCell ref="B111:C111"/>
    <mergeCell ref="B112:C112"/>
    <mergeCell ref="B113:C113"/>
    <mergeCell ref="B114:C114"/>
    <mergeCell ref="B115:C115"/>
    <mergeCell ref="B116:C116"/>
    <mergeCell ref="B104:C104"/>
    <mergeCell ref="B106:C106"/>
    <mergeCell ref="B107:C107"/>
    <mergeCell ref="B108:C108"/>
    <mergeCell ref="B109:C109"/>
    <mergeCell ref="B18:Q18"/>
    <mergeCell ref="G111:H111"/>
    <mergeCell ref="B101:C103"/>
    <mergeCell ref="H112:H116"/>
    <mergeCell ref="E101:J101"/>
    <mergeCell ref="I111:J111"/>
    <mergeCell ref="B121:C121"/>
    <mergeCell ref="B92:C92"/>
    <mergeCell ref="I124:J124"/>
    <mergeCell ref="E124:F124"/>
    <mergeCell ref="G124:H124"/>
    <mergeCell ref="G102:H102"/>
    <mergeCell ref="J112:J116"/>
    <mergeCell ref="I90:J90"/>
    <mergeCell ref="I102:J102"/>
    <mergeCell ref="B99:J99"/>
    <mergeCell ref="B100:J100"/>
    <mergeCell ref="D101:D103"/>
    <mergeCell ref="D89:D91"/>
    <mergeCell ref="B89:C91"/>
    <mergeCell ref="E102:F102"/>
    <mergeCell ref="E12:Q12"/>
    <mergeCell ref="E24:E25"/>
    <mergeCell ref="B72:C72"/>
    <mergeCell ref="B73:C73"/>
    <mergeCell ref="B56:C57"/>
    <mergeCell ref="D81:D82"/>
    <mergeCell ref="D56:D57"/>
    <mergeCell ref="B64:C64"/>
    <mergeCell ref="B65:C65"/>
    <mergeCell ref="H24:H25"/>
    <mergeCell ref="C38:C39"/>
    <mergeCell ref="E38:F38"/>
    <mergeCell ref="P20:Q20"/>
    <mergeCell ref="L20:M20"/>
    <mergeCell ref="C81:C82"/>
    <mergeCell ref="E81:F81"/>
    <mergeCell ref="G81:H81"/>
    <mergeCell ref="B75:Q75"/>
    <mergeCell ref="B37:Q37"/>
    <mergeCell ref="B58:C58"/>
    <mergeCell ref="B59:C59"/>
    <mergeCell ref="B76:B77"/>
    <mergeCell ref="B66:C66"/>
    <mergeCell ref="D38:D39"/>
    <mergeCell ref="B88:J88"/>
    <mergeCell ref="B93:J93"/>
    <mergeCell ref="E94:J94"/>
    <mergeCell ref="I95:J95"/>
    <mergeCell ref="B142:C142"/>
    <mergeCell ref="B135:C135"/>
    <mergeCell ref="B136:C136"/>
    <mergeCell ref="B137:C137"/>
    <mergeCell ref="B138:C138"/>
    <mergeCell ref="B139:C139"/>
    <mergeCell ref="B130:C130"/>
    <mergeCell ref="B131:C131"/>
    <mergeCell ref="B132:C132"/>
    <mergeCell ref="B133:C133"/>
    <mergeCell ref="B134:C134"/>
    <mergeCell ref="B140:C140"/>
    <mergeCell ref="B141:C141"/>
    <mergeCell ref="G95:H95"/>
    <mergeCell ref="E95:F95"/>
    <mergeCell ref="E89:J89"/>
    <mergeCell ref="D94:D96"/>
    <mergeCell ref="I133:J133"/>
    <mergeCell ref="B117:C117"/>
    <mergeCell ref="B119:C119"/>
    <mergeCell ref="B1:Q1"/>
    <mergeCell ref="D7:D8"/>
    <mergeCell ref="D20:D21"/>
    <mergeCell ref="D76:D77"/>
    <mergeCell ref="G38:H38"/>
    <mergeCell ref="N38:O38"/>
    <mergeCell ref="B3:Q3"/>
    <mergeCell ref="B2:Q2"/>
    <mergeCell ref="B4:Q4"/>
    <mergeCell ref="B67:C67"/>
    <mergeCell ref="B68:C68"/>
    <mergeCell ref="B69:C69"/>
    <mergeCell ref="I24:I25"/>
    <mergeCell ref="B41:B42"/>
    <mergeCell ref="C41:C42"/>
    <mergeCell ref="G41:G42"/>
    <mergeCell ref="B6:Q6"/>
    <mergeCell ref="B19:Q19"/>
    <mergeCell ref="B20:B21"/>
    <mergeCell ref="N7:O7"/>
    <mergeCell ref="H41:H42"/>
    <mergeCell ref="I41:I42"/>
    <mergeCell ref="N20:O20"/>
    <mergeCell ref="P7:Q7"/>
    <mergeCell ref="G7:H7"/>
    <mergeCell ref="C12:C15"/>
    <mergeCell ref="B80:Q80"/>
    <mergeCell ref="B7:B8"/>
    <mergeCell ref="L7:M7"/>
    <mergeCell ref="B61:C61"/>
    <mergeCell ref="B62:C62"/>
    <mergeCell ref="B63:C63"/>
    <mergeCell ref="P38:Q38"/>
    <mergeCell ref="I38:K38"/>
    <mergeCell ref="I76:K76"/>
    <mergeCell ref="L38:M38"/>
    <mergeCell ref="C7:C8"/>
    <mergeCell ref="E7:F7"/>
    <mergeCell ref="C20:C21"/>
    <mergeCell ref="C76:C77"/>
    <mergeCell ref="E20:F20"/>
    <mergeCell ref="G20:H20"/>
    <mergeCell ref="E76:F76"/>
    <mergeCell ref="G76:H76"/>
    <mergeCell ref="C24:C25"/>
    <mergeCell ref="G24:G25"/>
    <mergeCell ref="F24:F25"/>
    <mergeCell ref="B24:B25"/>
    <mergeCell ref="E41:E42"/>
    <mergeCell ref="F41:F42"/>
    <mergeCell ref="B60:C60"/>
    <mergeCell ref="L76:M76"/>
    <mergeCell ref="L81:M81"/>
    <mergeCell ref="N81:O81"/>
    <mergeCell ref="P76:Q76"/>
    <mergeCell ref="P81:Q81"/>
    <mergeCell ref="B81:B82"/>
    <mergeCell ref="I81:K81"/>
    <mergeCell ref="N76:O76"/>
    <mergeCell ref="B55:G55"/>
    <mergeCell ref="B70:C70"/>
    <mergeCell ref="B71:C71"/>
  </mergeCells>
  <pageMargins left="0.31496062992125984" right="0.31496062992125984" top="0.31496062992125984" bottom="0.31496062992125984" header="0.31496062992125984" footer="0.31496062992125984"/>
  <pageSetup paperSize="9" scale="44" fitToHeight="0" orientation="portrait" r:id="rId2"/>
  <rowBreaks count="1" manualBreakCount="1">
    <brk id="9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AH148"/>
  <sheetViews>
    <sheetView view="pageBreakPreview" zoomScale="85" zoomScaleNormal="85" zoomScaleSheetLayoutView="85" workbookViewId="0">
      <pane xSplit="4" ySplit="7" topLeftCell="E8" activePane="bottomRight" state="frozen"/>
      <selection activeCell="S67" sqref="S67"/>
      <selection pane="topRight" activeCell="S67" sqref="S67"/>
      <selection pane="bottomLeft" activeCell="S67" sqref="S67"/>
      <selection pane="bottomRight" activeCell="S67" sqref="S67"/>
    </sheetView>
  </sheetViews>
  <sheetFormatPr defaultRowHeight="15" x14ac:dyDescent="0.25"/>
  <cols>
    <col min="1" max="1" width="4.7109375" style="2" customWidth="1"/>
    <col min="2" max="2" width="28.7109375" style="2" customWidth="1"/>
    <col min="3" max="3" width="16.140625" style="3" customWidth="1"/>
    <col min="4" max="4" width="26.42578125" style="3" customWidth="1"/>
    <col min="5" max="5" width="12.5703125" style="2" customWidth="1"/>
    <col min="6" max="16" width="10.85546875" style="2" customWidth="1"/>
    <col min="17" max="18" width="11.42578125" style="2" customWidth="1"/>
    <col min="19" max="20" width="11.7109375" style="2" customWidth="1"/>
    <col min="21" max="22" width="11.7109375" style="3" customWidth="1"/>
    <col min="23" max="26" width="13.28515625" style="2" customWidth="1"/>
    <col min="27" max="30" width="12.140625" style="2" customWidth="1"/>
    <col min="31" max="32" width="9.5703125" style="2" bestFit="1" customWidth="1"/>
    <col min="33" max="16384" width="9.140625" style="2"/>
  </cols>
  <sheetData>
    <row r="1" spans="2:32" ht="18.75" x14ac:dyDescent="0.25">
      <c r="B1" s="494" t="s">
        <v>73</v>
      </c>
      <c r="C1" s="494"/>
      <c r="D1" s="494"/>
      <c r="E1" s="494"/>
      <c r="F1" s="494"/>
      <c r="G1" s="494"/>
      <c r="H1" s="494"/>
      <c r="I1" s="494"/>
      <c r="J1" s="494"/>
      <c r="K1" s="494"/>
      <c r="L1" s="494"/>
      <c r="M1" s="494"/>
      <c r="N1" s="494"/>
      <c r="O1" s="494"/>
      <c r="P1" s="494"/>
      <c r="Q1" s="494"/>
      <c r="R1" s="494"/>
      <c r="S1" s="494"/>
      <c r="T1" s="494"/>
      <c r="U1" s="494"/>
      <c r="V1" s="494"/>
    </row>
    <row r="2" spans="2:32" ht="18.75" x14ac:dyDescent="0.25">
      <c r="B2" s="494" t="s">
        <v>164</v>
      </c>
      <c r="C2" s="494"/>
      <c r="D2" s="494"/>
      <c r="E2" s="494"/>
      <c r="F2" s="494"/>
      <c r="G2" s="494"/>
      <c r="H2" s="494"/>
      <c r="I2" s="494"/>
      <c r="J2" s="494"/>
      <c r="K2" s="494"/>
      <c r="L2" s="494"/>
      <c r="M2" s="494"/>
      <c r="N2" s="494"/>
      <c r="O2" s="494"/>
      <c r="P2" s="494"/>
      <c r="Q2" s="494"/>
      <c r="R2" s="494"/>
      <c r="S2" s="494"/>
      <c r="T2" s="494"/>
      <c r="U2" s="494"/>
      <c r="V2" s="494"/>
    </row>
    <row r="3" spans="2:32" ht="18.75" x14ac:dyDescent="0.25">
      <c r="B3" s="494" t="s">
        <v>165</v>
      </c>
      <c r="C3" s="494"/>
      <c r="D3" s="494"/>
      <c r="E3" s="494"/>
      <c r="F3" s="494"/>
      <c r="G3" s="494"/>
      <c r="H3" s="494"/>
      <c r="I3" s="494"/>
      <c r="J3" s="494"/>
      <c r="K3" s="494"/>
      <c r="L3" s="494"/>
      <c r="M3" s="494"/>
      <c r="N3" s="494"/>
      <c r="O3" s="494"/>
      <c r="P3" s="494"/>
      <c r="Q3" s="494"/>
      <c r="R3" s="494"/>
      <c r="S3" s="494"/>
      <c r="T3" s="494"/>
      <c r="U3" s="494"/>
      <c r="V3" s="494"/>
    </row>
    <row r="4" spans="2:32" ht="18.75" x14ac:dyDescent="0.25">
      <c r="B4" s="494" t="s">
        <v>72</v>
      </c>
      <c r="C4" s="494"/>
      <c r="D4" s="494"/>
      <c r="E4" s="494"/>
      <c r="F4" s="494"/>
      <c r="G4" s="494"/>
      <c r="H4" s="494"/>
      <c r="I4" s="494"/>
      <c r="J4" s="494"/>
      <c r="K4" s="494"/>
      <c r="L4" s="494"/>
      <c r="M4" s="494"/>
      <c r="N4" s="494"/>
      <c r="O4" s="494"/>
      <c r="P4" s="494"/>
      <c r="Q4" s="494"/>
      <c r="R4" s="494"/>
      <c r="S4" s="494"/>
      <c r="T4" s="494"/>
      <c r="U4" s="494"/>
      <c r="V4" s="494"/>
    </row>
    <row r="5" spans="2:32" ht="18.75" x14ac:dyDescent="0.25">
      <c r="B5" s="494" t="s">
        <v>75</v>
      </c>
      <c r="C5" s="494"/>
      <c r="D5" s="494"/>
      <c r="E5" s="494"/>
      <c r="F5" s="494"/>
      <c r="G5" s="494"/>
      <c r="H5" s="494"/>
      <c r="I5" s="494"/>
      <c r="J5" s="494"/>
      <c r="K5" s="494"/>
      <c r="L5" s="494"/>
      <c r="M5" s="494"/>
      <c r="N5" s="494"/>
      <c r="O5" s="494"/>
      <c r="P5" s="494"/>
      <c r="Q5" s="494"/>
      <c r="R5" s="494"/>
      <c r="S5" s="494"/>
      <c r="T5" s="494"/>
      <c r="U5" s="494"/>
      <c r="V5" s="494"/>
    </row>
    <row r="6" spans="2:32" ht="15" customHeight="1" thickBot="1" x14ac:dyDescent="0.3">
      <c r="Q6" s="6"/>
      <c r="R6" s="6"/>
    </row>
    <row r="7" spans="2:32" s="1" customFormat="1" ht="24.75" customHeight="1" thickBot="1" x14ac:dyDescent="0.3">
      <c r="B7" s="537" t="s">
        <v>69</v>
      </c>
      <c r="C7" s="538"/>
      <c r="D7" s="538"/>
      <c r="E7" s="538"/>
      <c r="F7" s="538"/>
      <c r="G7" s="538"/>
      <c r="H7" s="538"/>
      <c r="I7" s="538"/>
      <c r="J7" s="538"/>
      <c r="K7" s="538"/>
      <c r="L7" s="538"/>
      <c r="M7" s="538"/>
      <c r="N7" s="538"/>
      <c r="O7" s="538"/>
      <c r="P7" s="538"/>
      <c r="Q7" s="538"/>
      <c r="R7" s="538"/>
      <c r="S7" s="538"/>
      <c r="T7" s="538"/>
      <c r="U7" s="538"/>
      <c r="V7" s="539"/>
      <c r="W7" s="2"/>
      <c r="X7" s="2"/>
      <c r="Y7" s="2"/>
      <c r="Z7" s="2"/>
      <c r="AA7" s="2"/>
      <c r="AB7" s="2"/>
      <c r="AC7" s="2"/>
      <c r="AD7" s="2"/>
      <c r="AE7" s="2"/>
      <c r="AF7" s="2"/>
    </row>
    <row r="8" spans="2:32" ht="19.5" customHeight="1" x14ac:dyDescent="0.25">
      <c r="B8" s="484" t="s">
        <v>5</v>
      </c>
      <c r="C8" s="486" t="s">
        <v>36</v>
      </c>
      <c r="D8" s="488" t="s">
        <v>40</v>
      </c>
      <c r="E8" s="466">
        <v>2016</v>
      </c>
      <c r="F8" s="467"/>
      <c r="G8" s="468">
        <v>2017</v>
      </c>
      <c r="H8" s="469"/>
      <c r="I8" s="470">
        <v>2018</v>
      </c>
      <c r="J8" s="472"/>
      <c r="K8" s="473"/>
      <c r="L8" s="470">
        <v>2019</v>
      </c>
      <c r="M8" s="472"/>
      <c r="N8" s="473"/>
      <c r="O8" s="466">
        <v>2020</v>
      </c>
      <c r="P8" s="467"/>
      <c r="Q8" s="468">
        <v>2021</v>
      </c>
      <c r="R8" s="469"/>
      <c r="S8" s="468">
        <v>2022</v>
      </c>
      <c r="T8" s="469"/>
      <c r="U8" s="468">
        <v>2023</v>
      </c>
      <c r="V8" s="469"/>
    </row>
    <row r="9" spans="2:32" s="1" customFormat="1" ht="19.5" customHeight="1" thickBot="1" x14ac:dyDescent="0.3">
      <c r="B9" s="485"/>
      <c r="C9" s="487"/>
      <c r="D9" s="489"/>
      <c r="E9" s="24" t="s">
        <v>0</v>
      </c>
      <c r="F9" s="156" t="s">
        <v>1</v>
      </c>
      <c r="G9" s="155" t="s">
        <v>0</v>
      </c>
      <c r="H9" s="160" t="s">
        <v>1</v>
      </c>
      <c r="I9" s="24" t="s">
        <v>0</v>
      </c>
      <c r="J9" s="156" t="s">
        <v>1</v>
      </c>
      <c r="K9" s="108" t="s">
        <v>97</v>
      </c>
      <c r="L9" s="24" t="s">
        <v>0</v>
      </c>
      <c r="M9" s="156" t="s">
        <v>1</v>
      </c>
      <c r="N9" s="108" t="s">
        <v>97</v>
      </c>
      <c r="O9" s="24" t="s">
        <v>0</v>
      </c>
      <c r="P9" s="156" t="s">
        <v>1</v>
      </c>
      <c r="Q9" s="155" t="s">
        <v>0</v>
      </c>
      <c r="R9" s="160" t="s">
        <v>1</v>
      </c>
      <c r="S9" s="155" t="s">
        <v>0</v>
      </c>
      <c r="T9" s="160" t="s">
        <v>1</v>
      </c>
      <c r="U9" s="155" t="s">
        <v>0</v>
      </c>
      <c r="V9" s="160" t="s">
        <v>1</v>
      </c>
      <c r="W9" s="2"/>
      <c r="X9" s="2"/>
      <c r="Y9" s="2"/>
      <c r="Z9" s="2"/>
      <c r="AA9" s="2"/>
      <c r="AB9" s="2"/>
      <c r="AC9" s="2"/>
      <c r="AD9" s="2"/>
      <c r="AE9" s="2"/>
      <c r="AF9" s="2"/>
    </row>
    <row r="10" spans="2:32" ht="19.5" customHeight="1" x14ac:dyDescent="0.25">
      <c r="B10" s="18" t="s">
        <v>25</v>
      </c>
      <c r="C10" s="158" t="s">
        <v>37</v>
      </c>
      <c r="D10" s="157" t="s">
        <v>163</v>
      </c>
      <c r="E10" s="25"/>
      <c r="F10" s="118"/>
      <c r="G10" s="121">
        <v>1360.5</v>
      </c>
      <c r="H10" s="117">
        <v>3412.11</v>
      </c>
      <c r="I10" s="25">
        <v>3412.11</v>
      </c>
      <c r="J10" s="118">
        <v>3520.83</v>
      </c>
      <c r="K10" s="111">
        <f>J10/I10</f>
        <v>1.0318629821430141</v>
      </c>
      <c r="L10" s="25">
        <f>J10</f>
        <v>3520.83</v>
      </c>
      <c r="M10" s="118">
        <v>4893.17</v>
      </c>
      <c r="N10" s="111">
        <f>M10/L10</f>
        <v>1.3897774104401519</v>
      </c>
      <c r="O10" s="25">
        <f>M10</f>
        <v>4893.17</v>
      </c>
      <c r="P10" s="118">
        <v>6966.11</v>
      </c>
      <c r="Q10" s="121">
        <f>P10</f>
        <v>6966.11</v>
      </c>
      <c r="R10" s="117">
        <v>7369.87</v>
      </c>
      <c r="S10" s="121"/>
      <c r="T10" s="118"/>
      <c r="U10" s="121"/>
      <c r="V10" s="117"/>
      <c r="W10" s="181">
        <f>P10/O10</f>
        <v>1.4236394811543436</v>
      </c>
    </row>
    <row r="11" spans="2:32" ht="19.5" customHeight="1" x14ac:dyDescent="0.25">
      <c r="B11" s="12" t="s">
        <v>24</v>
      </c>
      <c r="C11" s="22" t="s">
        <v>37</v>
      </c>
      <c r="D11" s="29" t="s">
        <v>163</v>
      </c>
      <c r="E11" s="26"/>
      <c r="F11" s="119"/>
      <c r="G11" s="122">
        <v>1360.5</v>
      </c>
      <c r="H11" s="115">
        <v>2150.4699999999998</v>
      </c>
      <c r="I11" s="26">
        <v>2150.4699999999998</v>
      </c>
      <c r="J11" s="119">
        <v>2212.9899999999998</v>
      </c>
      <c r="K11" s="109">
        <f t="shared" ref="K11:K17" si="0">J11/I11</f>
        <v>1.0290727143368659</v>
      </c>
      <c r="L11" s="26">
        <f t="shared" ref="L11:L17" si="1">J11</f>
        <v>2212.9899999999998</v>
      </c>
      <c r="M11" s="119">
        <v>3665.08</v>
      </c>
      <c r="N11" s="109">
        <f t="shared" ref="N11" si="2">M11/L11</f>
        <v>1.6561665439066604</v>
      </c>
      <c r="O11" s="26">
        <f t="shared" ref="O11:O17" si="3">M11</f>
        <v>3665.08</v>
      </c>
      <c r="P11" s="119">
        <v>4153.57</v>
      </c>
      <c r="Q11" s="122">
        <f>P11</f>
        <v>4153.57</v>
      </c>
      <c r="R11" s="115">
        <v>4007.87</v>
      </c>
      <c r="S11" s="122"/>
      <c r="T11" s="119"/>
      <c r="U11" s="122"/>
      <c r="V11" s="115"/>
      <c r="W11" s="181">
        <f t="shared" ref="W11:W58" si="4">P11/O11</f>
        <v>1.1332822203062416</v>
      </c>
    </row>
    <row r="12" spans="2:32" ht="30" x14ac:dyDescent="0.25">
      <c r="B12" s="159" t="s">
        <v>107</v>
      </c>
      <c r="C12" s="22" t="s">
        <v>105</v>
      </c>
      <c r="D12" s="29" t="s">
        <v>162</v>
      </c>
      <c r="E12" s="48"/>
      <c r="F12" s="43"/>
      <c r="G12" s="26"/>
      <c r="H12" s="119"/>
      <c r="I12" s="122">
        <v>1349.18</v>
      </c>
      <c r="J12" s="119">
        <v>1397.28</v>
      </c>
      <c r="K12" s="109">
        <f>J12/I12</f>
        <v>1.0356512844839088</v>
      </c>
      <c r="L12" s="122">
        <f>J12</f>
        <v>1397.28</v>
      </c>
      <c r="M12" s="119">
        <v>1481.85</v>
      </c>
      <c r="N12" s="109">
        <f>M12/L12</f>
        <v>1.0605247337684645</v>
      </c>
      <c r="O12" s="122">
        <f>M12</f>
        <v>1481.85</v>
      </c>
      <c r="P12" s="115">
        <v>1577.47</v>
      </c>
      <c r="Q12" s="26">
        <f>P12</f>
        <v>1577.47</v>
      </c>
      <c r="R12" s="115">
        <v>1612.49</v>
      </c>
      <c r="S12" s="26"/>
      <c r="T12" s="115"/>
      <c r="U12" s="26"/>
      <c r="V12" s="115"/>
      <c r="W12" s="181">
        <f t="shared" si="4"/>
        <v>1.0645274487971117</v>
      </c>
    </row>
    <row r="13" spans="2:32" ht="19.5" customHeight="1" x14ac:dyDescent="0.25">
      <c r="B13" s="12" t="s">
        <v>11</v>
      </c>
      <c r="C13" s="478" t="s">
        <v>114</v>
      </c>
      <c r="D13" s="490" t="s">
        <v>132</v>
      </c>
      <c r="E13" s="517"/>
      <c r="F13" s="518"/>
      <c r="G13" s="518"/>
      <c r="H13" s="518"/>
      <c r="I13" s="518"/>
      <c r="J13" s="518"/>
      <c r="K13" s="518"/>
      <c r="L13" s="518"/>
      <c r="M13" s="518"/>
      <c r="N13" s="518"/>
      <c r="O13" s="518"/>
      <c r="P13" s="518"/>
      <c r="Q13" s="518"/>
      <c r="R13" s="518"/>
      <c r="S13" s="518"/>
      <c r="T13" s="518"/>
      <c r="U13" s="518"/>
      <c r="V13" s="519"/>
      <c r="W13" s="181"/>
    </row>
    <row r="14" spans="2:32" ht="19.5" customHeight="1" x14ac:dyDescent="0.25">
      <c r="B14" s="13" t="s">
        <v>12</v>
      </c>
      <c r="C14" s="479"/>
      <c r="D14" s="545"/>
      <c r="E14" s="26"/>
      <c r="F14" s="119"/>
      <c r="G14" s="122"/>
      <c r="H14" s="115"/>
      <c r="I14" s="26"/>
      <c r="J14" s="119"/>
      <c r="K14" s="161"/>
      <c r="L14" s="26">
        <v>1604.48</v>
      </c>
      <c r="M14" s="119">
        <v>1694.79</v>
      </c>
      <c r="N14" s="161">
        <f t="shared" ref="N14:N16" si="5">M14/L14</f>
        <v>1.0562861487834063</v>
      </c>
      <c r="O14" s="122">
        <f t="shared" ref="O14:O16" si="6">M14</f>
        <v>1694.79</v>
      </c>
      <c r="P14" s="41">
        <v>1740.6</v>
      </c>
      <c r="Q14" s="122">
        <f>P14</f>
        <v>1740.6</v>
      </c>
      <c r="R14" s="16">
        <v>1788.89</v>
      </c>
      <c r="S14" s="122">
        <f t="shared" ref="S14:S16" si="7">R14</f>
        <v>1788.89</v>
      </c>
      <c r="T14" s="41">
        <v>1838.64</v>
      </c>
      <c r="U14" s="122">
        <f t="shared" ref="U14:U16" si="8">T14</f>
        <v>1838.64</v>
      </c>
      <c r="V14" s="16">
        <v>1889.91</v>
      </c>
      <c r="W14" s="181">
        <f t="shared" si="4"/>
        <v>1.0270298975094259</v>
      </c>
    </row>
    <row r="15" spans="2:32" ht="19.5" customHeight="1" x14ac:dyDescent="0.25">
      <c r="B15" s="13" t="s">
        <v>8</v>
      </c>
      <c r="C15" s="479"/>
      <c r="D15" s="545"/>
      <c r="E15" s="26"/>
      <c r="F15" s="119"/>
      <c r="G15" s="122"/>
      <c r="H15" s="115"/>
      <c r="I15" s="26"/>
      <c r="J15" s="119"/>
      <c r="K15" s="161"/>
      <c r="L15" s="26">
        <v>1344.97</v>
      </c>
      <c r="M15" s="119">
        <v>1359.53</v>
      </c>
      <c r="N15" s="161">
        <f t="shared" si="5"/>
        <v>1.0108255202718275</v>
      </c>
      <c r="O15" s="122">
        <f t="shared" si="6"/>
        <v>1359.53</v>
      </c>
      <c r="P15" s="41">
        <v>1396.91</v>
      </c>
      <c r="Q15" s="122">
        <f t="shared" ref="Q15:Q16" si="9">P15</f>
        <v>1396.91</v>
      </c>
      <c r="R15" s="16">
        <v>1433.17</v>
      </c>
      <c r="S15" s="122">
        <f t="shared" si="7"/>
        <v>1433.17</v>
      </c>
      <c r="T15" s="41">
        <v>1474.24</v>
      </c>
      <c r="U15" s="122">
        <f t="shared" si="8"/>
        <v>1474.24</v>
      </c>
      <c r="V15" s="16">
        <v>1516.47</v>
      </c>
      <c r="W15" s="181">
        <f t="shared" si="4"/>
        <v>1.0274947959956751</v>
      </c>
    </row>
    <row r="16" spans="2:32" ht="19.5" customHeight="1" x14ac:dyDescent="0.25">
      <c r="B16" s="13" t="s">
        <v>9</v>
      </c>
      <c r="C16" s="480"/>
      <c r="D16" s="491"/>
      <c r="E16" s="26"/>
      <c r="F16" s="119"/>
      <c r="G16" s="122"/>
      <c r="H16" s="115"/>
      <c r="I16" s="26"/>
      <c r="J16" s="119"/>
      <c r="K16" s="161"/>
      <c r="L16" s="26">
        <v>1470.38</v>
      </c>
      <c r="M16" s="119">
        <v>1527.34</v>
      </c>
      <c r="N16" s="161">
        <f t="shared" si="5"/>
        <v>1.0387382853412042</v>
      </c>
      <c r="O16" s="122">
        <f t="shared" si="6"/>
        <v>1527.34</v>
      </c>
      <c r="P16" s="41">
        <v>1488.89</v>
      </c>
      <c r="Q16" s="122">
        <f t="shared" si="9"/>
        <v>1488.89</v>
      </c>
      <c r="R16" s="16">
        <v>1534.08</v>
      </c>
      <c r="S16" s="122">
        <f t="shared" si="7"/>
        <v>1534.08</v>
      </c>
      <c r="T16" s="41">
        <v>1580.65</v>
      </c>
      <c r="U16" s="122">
        <f t="shared" si="8"/>
        <v>1580.65</v>
      </c>
      <c r="V16" s="16">
        <v>1628.64</v>
      </c>
      <c r="W16" s="181">
        <f t="shared" si="4"/>
        <v>0.97482551363808989</v>
      </c>
    </row>
    <row r="17" spans="2:34" ht="19.5" customHeight="1" thickBot="1" x14ac:dyDescent="0.3">
      <c r="B17" s="14" t="s">
        <v>14</v>
      </c>
      <c r="C17" s="23" t="s">
        <v>37</v>
      </c>
      <c r="D17" s="30" t="s">
        <v>149</v>
      </c>
      <c r="E17" s="27"/>
      <c r="F17" s="120"/>
      <c r="G17" s="123">
        <v>1360.5</v>
      </c>
      <c r="H17" s="116">
        <v>1309.8699999999999</v>
      </c>
      <c r="I17" s="27">
        <v>1309.8699999999999</v>
      </c>
      <c r="J17" s="120">
        <v>1382.89</v>
      </c>
      <c r="K17" s="110">
        <f t="shared" si="0"/>
        <v>1.0557459900600825</v>
      </c>
      <c r="L17" s="27">
        <f t="shared" si="1"/>
        <v>1382.89</v>
      </c>
      <c r="M17" s="120">
        <v>1438.86</v>
      </c>
      <c r="N17" s="110">
        <f t="shared" ref="N17" si="10">M17/L17</f>
        <v>1.0404732118968245</v>
      </c>
      <c r="O17" s="27">
        <f t="shared" si="3"/>
        <v>1438.86</v>
      </c>
      <c r="P17" s="120">
        <v>1478.84</v>
      </c>
      <c r="Q17" s="123">
        <f>P17</f>
        <v>1478.84</v>
      </c>
      <c r="R17" s="116">
        <v>1520.86</v>
      </c>
      <c r="S17" s="123"/>
      <c r="T17" s="120"/>
      <c r="U17" s="123"/>
      <c r="V17" s="116"/>
      <c r="W17" s="181">
        <f t="shared" si="4"/>
        <v>1.0277858860486775</v>
      </c>
      <c r="X17" s="1"/>
      <c r="Y17" s="1"/>
      <c r="Z17" s="1"/>
      <c r="AH17" s="6"/>
    </row>
    <row r="18" spans="2:34" ht="18" customHeight="1" thickBot="1" x14ac:dyDescent="0.25">
      <c r="C18" s="2"/>
      <c r="D18" s="2"/>
      <c r="R18" s="4"/>
      <c r="T18" s="1"/>
      <c r="U18" s="5"/>
      <c r="V18" s="5"/>
      <c r="W18" s="181"/>
      <c r="X18" s="1"/>
      <c r="Y18" s="1"/>
      <c r="Z18" s="1"/>
      <c r="AH18" s="6"/>
    </row>
    <row r="19" spans="2:34" ht="21.75" customHeight="1" thickBot="1" x14ac:dyDescent="0.3">
      <c r="B19" s="537" t="s">
        <v>68</v>
      </c>
      <c r="C19" s="538"/>
      <c r="D19" s="538"/>
      <c r="E19" s="538"/>
      <c r="F19" s="538"/>
      <c r="G19" s="538"/>
      <c r="H19" s="538"/>
      <c r="I19" s="538"/>
      <c r="J19" s="538"/>
      <c r="K19" s="538"/>
      <c r="L19" s="538"/>
      <c r="M19" s="538"/>
      <c r="N19" s="538"/>
      <c r="O19" s="538"/>
      <c r="P19" s="538"/>
      <c r="Q19" s="538"/>
      <c r="R19" s="538"/>
      <c r="S19" s="538"/>
      <c r="T19" s="538"/>
      <c r="U19" s="538"/>
      <c r="V19" s="539"/>
      <c r="W19" s="181"/>
      <c r="X19" s="1"/>
      <c r="Y19" s="1"/>
      <c r="Z19" s="1"/>
      <c r="AH19" s="6"/>
    </row>
    <row r="20" spans="2:34" s="1" customFormat="1" ht="23.25" customHeight="1" thickBot="1" x14ac:dyDescent="0.3">
      <c r="B20" s="498" t="s">
        <v>67</v>
      </c>
      <c r="C20" s="499"/>
      <c r="D20" s="499"/>
      <c r="E20" s="499"/>
      <c r="F20" s="499"/>
      <c r="G20" s="499"/>
      <c r="H20" s="499"/>
      <c r="I20" s="499"/>
      <c r="J20" s="499"/>
      <c r="K20" s="499"/>
      <c r="L20" s="499"/>
      <c r="M20" s="499"/>
      <c r="N20" s="499"/>
      <c r="O20" s="499"/>
      <c r="P20" s="499"/>
      <c r="Q20" s="499"/>
      <c r="R20" s="499"/>
      <c r="S20" s="499"/>
      <c r="T20" s="499"/>
      <c r="U20" s="499"/>
      <c r="V20" s="500"/>
      <c r="W20" s="181"/>
    </row>
    <row r="21" spans="2:34" ht="18.75" customHeight="1" x14ac:dyDescent="0.25">
      <c r="B21" s="600" t="s">
        <v>5</v>
      </c>
      <c r="C21" s="540" t="s">
        <v>36</v>
      </c>
      <c r="D21" s="514" t="s">
        <v>40</v>
      </c>
      <c r="E21" s="521">
        <v>2016</v>
      </c>
      <c r="F21" s="522"/>
      <c r="G21" s="513">
        <v>2017</v>
      </c>
      <c r="H21" s="510"/>
      <c r="I21" s="584">
        <v>2018</v>
      </c>
      <c r="J21" s="512"/>
      <c r="K21" s="511"/>
      <c r="L21" s="584">
        <v>2019</v>
      </c>
      <c r="M21" s="512"/>
      <c r="N21" s="511"/>
      <c r="O21" s="521">
        <v>2020</v>
      </c>
      <c r="P21" s="522"/>
      <c r="Q21" s="513">
        <v>2021</v>
      </c>
      <c r="R21" s="522"/>
      <c r="S21" s="468">
        <v>2022</v>
      </c>
      <c r="T21" s="469"/>
      <c r="U21" s="468">
        <v>2023</v>
      </c>
      <c r="V21" s="469"/>
      <c r="W21" s="181"/>
    </row>
    <row r="22" spans="2:34" s="1" customFormat="1" ht="18.75" customHeight="1" thickBot="1" x14ac:dyDescent="0.3">
      <c r="B22" s="485"/>
      <c r="C22" s="487"/>
      <c r="D22" s="489"/>
      <c r="E22" s="144" t="s">
        <v>0</v>
      </c>
      <c r="F22" s="150" t="s">
        <v>1</v>
      </c>
      <c r="G22" s="24" t="s">
        <v>0</v>
      </c>
      <c r="H22" s="145" t="s">
        <v>1</v>
      </c>
      <c r="I22" s="144" t="s">
        <v>0</v>
      </c>
      <c r="J22" s="145" t="s">
        <v>1</v>
      </c>
      <c r="K22" s="108" t="s">
        <v>97</v>
      </c>
      <c r="L22" s="24" t="s">
        <v>0</v>
      </c>
      <c r="M22" s="145" t="s">
        <v>1</v>
      </c>
      <c r="N22" s="108" t="s">
        <v>97</v>
      </c>
      <c r="O22" s="144" t="s">
        <v>0</v>
      </c>
      <c r="P22" s="150" t="s">
        <v>1</v>
      </c>
      <c r="Q22" s="24" t="s">
        <v>0</v>
      </c>
      <c r="R22" s="150" t="s">
        <v>1</v>
      </c>
      <c r="S22" s="155" t="s">
        <v>0</v>
      </c>
      <c r="T22" s="160" t="s">
        <v>1</v>
      </c>
      <c r="U22" s="155" t="s">
        <v>0</v>
      </c>
      <c r="V22" s="160" t="s">
        <v>1</v>
      </c>
      <c r="W22" s="181"/>
    </row>
    <row r="23" spans="2:34" ht="18.75" customHeight="1" x14ac:dyDescent="0.25">
      <c r="B23" s="18" t="s">
        <v>23</v>
      </c>
      <c r="C23" s="148" t="s">
        <v>37</v>
      </c>
      <c r="D23" s="146" t="s">
        <v>163</v>
      </c>
      <c r="E23" s="52"/>
      <c r="F23" s="53"/>
      <c r="G23" s="25">
        <v>1360.5</v>
      </c>
      <c r="H23" s="118">
        <v>3340</v>
      </c>
      <c r="I23" s="121">
        <v>3340</v>
      </c>
      <c r="J23" s="118">
        <v>3454.15</v>
      </c>
      <c r="K23" s="111">
        <f>J23/I23</f>
        <v>1.0341766467065869</v>
      </c>
      <c r="L23" s="25">
        <f t="shared" ref="L23:L39" si="11">J23</f>
        <v>3454.15</v>
      </c>
      <c r="M23" s="118">
        <v>4156.5600000000004</v>
      </c>
      <c r="N23" s="111">
        <f>M23/L23</f>
        <v>1.203352489034929</v>
      </c>
      <c r="O23" s="121">
        <f t="shared" ref="O23:O39" si="12">M23</f>
        <v>4156.5600000000004</v>
      </c>
      <c r="P23" s="117">
        <v>4503.47</v>
      </c>
      <c r="Q23" s="25">
        <f t="shared" ref="Q23:Q25" si="13">P23</f>
        <v>4503.47</v>
      </c>
      <c r="R23" s="117">
        <v>4348.8900000000003</v>
      </c>
      <c r="S23" s="25"/>
      <c r="T23" s="117"/>
      <c r="U23" s="25"/>
      <c r="V23" s="117"/>
      <c r="W23" s="181">
        <f t="shared" si="4"/>
        <v>1.0834608426198586</v>
      </c>
    </row>
    <row r="24" spans="2:34" ht="18.75" customHeight="1" x14ac:dyDescent="0.25">
      <c r="B24" s="44" t="s">
        <v>22</v>
      </c>
      <c r="C24" s="22" t="s">
        <v>37</v>
      </c>
      <c r="D24" s="29" t="s">
        <v>163</v>
      </c>
      <c r="E24" s="48"/>
      <c r="F24" s="43"/>
      <c r="G24" s="26">
        <v>1360.5</v>
      </c>
      <c r="H24" s="119">
        <v>1446.21</v>
      </c>
      <c r="I24" s="122">
        <v>1446.21</v>
      </c>
      <c r="J24" s="119">
        <v>1537.32</v>
      </c>
      <c r="K24" s="109">
        <f t="shared" ref="K24:K39" si="14">J24/I24</f>
        <v>1.0629991495011097</v>
      </c>
      <c r="L24" s="26">
        <f t="shared" si="11"/>
        <v>1537.32</v>
      </c>
      <c r="M24" s="41">
        <v>1598.81</v>
      </c>
      <c r="N24" s="109">
        <f t="shared" ref="N24:N39" si="15">M24/L24</f>
        <v>1.0399981786485573</v>
      </c>
      <c r="O24" s="122">
        <f t="shared" si="12"/>
        <v>1598.81</v>
      </c>
      <c r="P24" s="115">
        <v>1662.76</v>
      </c>
      <c r="Q24" s="26">
        <f t="shared" si="13"/>
        <v>1662.76</v>
      </c>
      <c r="R24" s="115">
        <v>1729.28</v>
      </c>
      <c r="S24" s="26"/>
      <c r="T24" s="115"/>
      <c r="U24" s="26"/>
      <c r="V24" s="115"/>
      <c r="W24" s="181">
        <f t="shared" si="4"/>
        <v>1.0399984988835447</v>
      </c>
    </row>
    <row r="25" spans="2:34" ht="18.75" customHeight="1" x14ac:dyDescent="0.25">
      <c r="B25" s="492" t="s">
        <v>112</v>
      </c>
      <c r="C25" s="490" t="s">
        <v>37</v>
      </c>
      <c r="D25" s="490" t="s">
        <v>161</v>
      </c>
      <c r="E25" s="460"/>
      <c r="F25" s="462"/>
      <c r="G25" s="460">
        <v>2106.96</v>
      </c>
      <c r="H25" s="462">
        <v>2236.11</v>
      </c>
      <c r="I25" s="460">
        <v>2236.11</v>
      </c>
      <c r="J25" s="119">
        <v>2273.4499999999998</v>
      </c>
      <c r="K25" s="109">
        <f t="shared" si="14"/>
        <v>1.0166986418378343</v>
      </c>
      <c r="L25" s="460">
        <f>J26</f>
        <v>2365.04</v>
      </c>
      <c r="M25" s="578">
        <v>2446.98</v>
      </c>
      <c r="N25" s="581">
        <f>M25/L25</f>
        <v>1.0346463484761357</v>
      </c>
      <c r="O25" s="460">
        <f>M25</f>
        <v>2446.98</v>
      </c>
      <c r="P25" s="462">
        <v>2591.92</v>
      </c>
      <c r="Q25" s="460">
        <f t="shared" si="13"/>
        <v>2591.92</v>
      </c>
      <c r="R25" s="462">
        <v>2662.17</v>
      </c>
      <c r="S25" s="460"/>
      <c r="T25" s="462"/>
      <c r="U25" s="460"/>
      <c r="V25" s="462"/>
      <c r="W25" s="181">
        <f t="shared" si="4"/>
        <v>1.0592321964217117</v>
      </c>
    </row>
    <row r="26" spans="2:34" ht="18.75" customHeight="1" x14ac:dyDescent="0.25">
      <c r="B26" s="493"/>
      <c r="C26" s="491"/>
      <c r="D26" s="491"/>
      <c r="E26" s="461"/>
      <c r="F26" s="463"/>
      <c r="G26" s="461"/>
      <c r="H26" s="463"/>
      <c r="I26" s="461"/>
      <c r="J26" s="119">
        <v>2365.04</v>
      </c>
      <c r="K26" s="109">
        <f>J26/I25</f>
        <v>1.0576581652959827</v>
      </c>
      <c r="L26" s="461"/>
      <c r="M26" s="580"/>
      <c r="N26" s="583"/>
      <c r="O26" s="461"/>
      <c r="P26" s="463"/>
      <c r="Q26" s="461"/>
      <c r="R26" s="463"/>
      <c r="S26" s="461"/>
      <c r="T26" s="463"/>
      <c r="U26" s="461"/>
      <c r="V26" s="463"/>
      <c r="W26" s="181"/>
    </row>
    <row r="27" spans="2:34" ht="18.75" customHeight="1" x14ac:dyDescent="0.25">
      <c r="B27" s="12" t="s">
        <v>10</v>
      </c>
      <c r="C27" s="22" t="s">
        <v>114</v>
      </c>
      <c r="D27" s="29" t="s">
        <v>132</v>
      </c>
      <c r="E27" s="122"/>
      <c r="F27" s="115"/>
      <c r="G27" s="26"/>
      <c r="H27" s="119"/>
      <c r="I27" s="122"/>
      <c r="J27" s="119"/>
      <c r="K27" s="109"/>
      <c r="L27" s="39">
        <f>3209/1.2</f>
        <v>2674.166666666667</v>
      </c>
      <c r="M27" s="41">
        <f>3346.4/1.2</f>
        <v>2788.666666666667</v>
      </c>
      <c r="N27" s="109">
        <f t="shared" si="15"/>
        <v>1.042817076971019</v>
      </c>
      <c r="O27" s="122">
        <f t="shared" ref="O27" si="16">M27</f>
        <v>2788.666666666667</v>
      </c>
      <c r="P27" s="115">
        <v>2926.39</v>
      </c>
      <c r="Q27" s="26">
        <f t="shared" ref="Q27" si="17">P27</f>
        <v>2926.39</v>
      </c>
      <c r="R27" s="115">
        <v>3086.12</v>
      </c>
      <c r="S27" s="26">
        <f t="shared" ref="S27" si="18">R27</f>
        <v>3086.12</v>
      </c>
      <c r="T27" s="115">
        <v>3151.46</v>
      </c>
      <c r="U27" s="26">
        <f t="shared" ref="U27" si="19">T27</f>
        <v>3151.46</v>
      </c>
      <c r="V27" s="115">
        <v>3145.2</v>
      </c>
      <c r="W27" s="181">
        <f t="shared" si="4"/>
        <v>1.0493868037293808</v>
      </c>
    </row>
    <row r="28" spans="2:34" ht="18.75" customHeight="1" x14ac:dyDescent="0.25">
      <c r="B28" s="560" t="s">
        <v>14</v>
      </c>
      <c r="C28" s="490" t="s">
        <v>37</v>
      </c>
      <c r="D28" s="490" t="s">
        <v>149</v>
      </c>
      <c r="E28" s="48" t="s">
        <v>147</v>
      </c>
      <c r="F28" s="43"/>
      <c r="G28" s="26">
        <v>1880.55</v>
      </c>
      <c r="H28" s="462">
        <v>1948.39</v>
      </c>
      <c r="I28" s="460">
        <v>1948.39</v>
      </c>
      <c r="J28" s="578">
        <v>2060.5700000000002</v>
      </c>
      <c r="K28" s="581">
        <f t="shared" si="14"/>
        <v>1.0575757420229011</v>
      </c>
      <c r="L28" s="460">
        <f t="shared" si="11"/>
        <v>2060.5700000000002</v>
      </c>
      <c r="M28" s="578">
        <v>2142.9899999999998</v>
      </c>
      <c r="N28" s="581">
        <f t="shared" si="15"/>
        <v>1.0399986411526905</v>
      </c>
      <c r="O28" s="460">
        <f t="shared" si="12"/>
        <v>2142.9899999999998</v>
      </c>
      <c r="P28" s="462">
        <v>2222.2399999999998</v>
      </c>
      <c r="Q28" s="460">
        <f>P28</f>
        <v>2222.2399999999998</v>
      </c>
      <c r="R28" s="462">
        <v>2248.08</v>
      </c>
      <c r="S28" s="460"/>
      <c r="T28" s="462"/>
      <c r="U28" s="460"/>
      <c r="V28" s="462"/>
      <c r="W28" s="181">
        <f t="shared" si="4"/>
        <v>1.0369810405088218</v>
      </c>
    </row>
    <row r="29" spans="2:34" ht="18.75" customHeight="1" x14ac:dyDescent="0.25">
      <c r="B29" s="561"/>
      <c r="C29" s="545"/>
      <c r="D29" s="545"/>
      <c r="E29" s="48" t="s">
        <v>148</v>
      </c>
      <c r="F29" s="43"/>
      <c r="G29" s="26">
        <v>2044.63</v>
      </c>
      <c r="H29" s="555"/>
      <c r="I29" s="577"/>
      <c r="J29" s="579"/>
      <c r="K29" s="582"/>
      <c r="L29" s="577"/>
      <c r="M29" s="579"/>
      <c r="N29" s="582"/>
      <c r="O29" s="577"/>
      <c r="P29" s="555"/>
      <c r="Q29" s="577"/>
      <c r="R29" s="555"/>
      <c r="S29" s="577"/>
      <c r="T29" s="555"/>
      <c r="U29" s="577"/>
      <c r="V29" s="555"/>
      <c r="W29" s="181"/>
    </row>
    <row r="30" spans="2:34" ht="18.75" customHeight="1" x14ac:dyDescent="0.25">
      <c r="B30" s="562"/>
      <c r="C30" s="491"/>
      <c r="D30" s="491"/>
      <c r="E30" s="48" t="s">
        <v>150</v>
      </c>
      <c r="F30" s="43"/>
      <c r="G30" s="26">
        <v>1888.5</v>
      </c>
      <c r="H30" s="463"/>
      <c r="I30" s="461"/>
      <c r="J30" s="580"/>
      <c r="K30" s="583"/>
      <c r="L30" s="461"/>
      <c r="M30" s="580"/>
      <c r="N30" s="583"/>
      <c r="O30" s="461"/>
      <c r="P30" s="463"/>
      <c r="Q30" s="461"/>
      <c r="R30" s="463"/>
      <c r="S30" s="461"/>
      <c r="T30" s="463"/>
      <c r="U30" s="461"/>
      <c r="V30" s="463"/>
      <c r="W30" s="181"/>
    </row>
    <row r="31" spans="2:34" ht="18.75" customHeight="1" x14ac:dyDescent="0.25">
      <c r="B31" s="12" t="s">
        <v>13</v>
      </c>
      <c r="C31" s="22" t="s">
        <v>114</v>
      </c>
      <c r="D31" s="29" t="s">
        <v>140</v>
      </c>
      <c r="E31" s="122"/>
      <c r="F31" s="115"/>
      <c r="G31" s="26"/>
      <c r="H31" s="119"/>
      <c r="I31" s="122"/>
      <c r="J31" s="119"/>
      <c r="K31" s="109"/>
      <c r="L31" s="39">
        <v>3023.85</v>
      </c>
      <c r="M31" s="41">
        <v>3023.85</v>
      </c>
      <c r="N31" s="109">
        <f t="shared" si="15"/>
        <v>1</v>
      </c>
      <c r="O31" s="122">
        <f t="shared" ref="O31" si="20">M31</f>
        <v>3023.85</v>
      </c>
      <c r="P31" s="115">
        <v>3175.04</v>
      </c>
      <c r="Q31" s="26">
        <f t="shared" ref="Q31" si="21">P31</f>
        <v>3175.04</v>
      </c>
      <c r="R31" s="115">
        <v>3410.34</v>
      </c>
      <c r="S31" s="26">
        <f t="shared" ref="S31" si="22">R31</f>
        <v>3410.34</v>
      </c>
      <c r="T31" s="115">
        <v>3601.48</v>
      </c>
      <c r="U31" s="26">
        <f t="shared" ref="U31" si="23">T31</f>
        <v>3601.48</v>
      </c>
      <c r="V31" s="115">
        <v>3670.39</v>
      </c>
      <c r="W31" s="181">
        <f t="shared" si="4"/>
        <v>1.0499991732394134</v>
      </c>
    </row>
    <row r="32" spans="2:34" ht="18.75" customHeight="1" x14ac:dyDescent="0.25">
      <c r="B32" s="12" t="s">
        <v>2</v>
      </c>
      <c r="C32" s="22" t="s">
        <v>39</v>
      </c>
      <c r="D32" s="29" t="s">
        <v>141</v>
      </c>
      <c r="E32" s="48"/>
      <c r="F32" s="43"/>
      <c r="G32" s="26">
        <v>1731.26</v>
      </c>
      <c r="H32" s="119">
        <v>1796.74</v>
      </c>
      <c r="I32" s="122">
        <v>1796.74</v>
      </c>
      <c r="J32" s="119">
        <v>2001.01</v>
      </c>
      <c r="K32" s="109">
        <f t="shared" si="14"/>
        <v>1.1136892371739928</v>
      </c>
      <c r="L32" s="26">
        <f t="shared" si="11"/>
        <v>2001.01</v>
      </c>
      <c r="M32" s="41">
        <v>2001.01</v>
      </c>
      <c r="N32" s="109">
        <f t="shared" si="15"/>
        <v>1</v>
      </c>
      <c r="O32" s="40"/>
      <c r="P32" s="16"/>
      <c r="Q32" s="39"/>
      <c r="R32" s="16"/>
      <c r="S32" s="39"/>
      <c r="T32" s="16"/>
      <c r="U32" s="39"/>
      <c r="V32" s="16"/>
      <c r="W32" s="181"/>
    </row>
    <row r="33" spans="2:23" ht="18.75" customHeight="1" x14ac:dyDescent="0.25">
      <c r="B33" s="12" t="s">
        <v>18</v>
      </c>
      <c r="C33" s="22" t="s">
        <v>37</v>
      </c>
      <c r="D33" s="29" t="s">
        <v>154</v>
      </c>
      <c r="E33" s="48"/>
      <c r="F33" s="43"/>
      <c r="G33" s="26">
        <v>1871.88</v>
      </c>
      <c r="H33" s="119">
        <v>1968.35</v>
      </c>
      <c r="I33" s="122">
        <v>1968.35</v>
      </c>
      <c r="J33" s="119">
        <v>2000.06</v>
      </c>
      <c r="K33" s="109">
        <f t="shared" si="14"/>
        <v>1.0161099397972921</v>
      </c>
      <c r="L33" s="26">
        <f t="shared" si="11"/>
        <v>2000.06</v>
      </c>
      <c r="M33" s="41">
        <v>2080.06</v>
      </c>
      <c r="N33" s="109">
        <f t="shared" si="15"/>
        <v>1.039998800035999</v>
      </c>
      <c r="O33" s="122">
        <f t="shared" si="12"/>
        <v>2080.06</v>
      </c>
      <c r="P33" s="115">
        <v>2140.71</v>
      </c>
      <c r="Q33" s="26">
        <f>P33</f>
        <v>2140.71</v>
      </c>
      <c r="R33" s="115">
        <v>2172.6999999999998</v>
      </c>
      <c r="S33" s="26"/>
      <c r="T33" s="115"/>
      <c r="U33" s="26"/>
      <c r="V33" s="115"/>
      <c r="W33" s="181">
        <f t="shared" si="4"/>
        <v>1.0291578127554013</v>
      </c>
    </row>
    <row r="34" spans="2:23" ht="18.75" customHeight="1" x14ac:dyDescent="0.25">
      <c r="B34" s="12" t="s">
        <v>19</v>
      </c>
      <c r="C34" s="22" t="s">
        <v>39</v>
      </c>
      <c r="D34" s="29" t="s">
        <v>134</v>
      </c>
      <c r="E34" s="48"/>
      <c r="F34" s="43"/>
      <c r="G34" s="26">
        <v>1798.44</v>
      </c>
      <c r="H34" s="119">
        <v>1867.68</v>
      </c>
      <c r="I34" s="122">
        <v>1867.68</v>
      </c>
      <c r="J34" s="119">
        <v>1983.22</v>
      </c>
      <c r="K34" s="109">
        <f t="shared" si="14"/>
        <v>1.0618628458836632</v>
      </c>
      <c r="L34" s="26">
        <f>J34</f>
        <v>1983.22</v>
      </c>
      <c r="M34" s="41">
        <v>2046.59</v>
      </c>
      <c r="N34" s="109">
        <f t="shared" si="15"/>
        <v>1.0319530863948527</v>
      </c>
      <c r="O34" s="40"/>
      <c r="P34" s="43"/>
      <c r="Q34" s="47"/>
      <c r="R34" s="43"/>
      <c r="S34" s="47"/>
      <c r="T34" s="43"/>
      <c r="U34" s="47"/>
      <c r="V34" s="43"/>
      <c r="W34" s="181"/>
    </row>
    <row r="35" spans="2:23" ht="18.75" customHeight="1" x14ac:dyDescent="0.25">
      <c r="B35" s="12" t="s">
        <v>17</v>
      </c>
      <c r="C35" s="22" t="s">
        <v>114</v>
      </c>
      <c r="D35" s="29" t="s">
        <v>136</v>
      </c>
      <c r="E35" s="122"/>
      <c r="F35" s="115"/>
      <c r="G35" s="26"/>
      <c r="H35" s="119"/>
      <c r="I35" s="122"/>
      <c r="J35" s="119"/>
      <c r="K35" s="109"/>
      <c r="L35" s="39">
        <v>2320.17</v>
      </c>
      <c r="M35" s="41">
        <v>2449.8200000000002</v>
      </c>
      <c r="N35" s="161">
        <f t="shared" si="15"/>
        <v>1.0558795260692104</v>
      </c>
      <c r="O35" s="40">
        <f t="shared" ref="O35" si="24">M35</f>
        <v>2449.8200000000002</v>
      </c>
      <c r="P35" s="16">
        <v>2501.9699999999998</v>
      </c>
      <c r="Q35" s="39">
        <f t="shared" ref="Q35" si="25">P35</f>
        <v>2501.9699999999998</v>
      </c>
      <c r="R35" s="16">
        <v>2555.86</v>
      </c>
      <c r="S35" s="39">
        <f t="shared" ref="S35" si="26">R35</f>
        <v>2555.86</v>
      </c>
      <c r="T35" s="16">
        <v>2610.89</v>
      </c>
      <c r="U35" s="39">
        <f t="shared" ref="U35" si="27">T35</f>
        <v>2610.89</v>
      </c>
      <c r="V35" s="16">
        <v>2671.12</v>
      </c>
      <c r="W35" s="181">
        <f t="shared" si="4"/>
        <v>1.0212872782490141</v>
      </c>
    </row>
    <row r="36" spans="2:23" ht="18.75" customHeight="1" x14ac:dyDescent="0.25">
      <c r="B36" s="12" t="s">
        <v>3</v>
      </c>
      <c r="C36" s="22" t="s">
        <v>39</v>
      </c>
      <c r="D36" s="29" t="s">
        <v>138</v>
      </c>
      <c r="E36" s="48"/>
      <c r="F36" s="115">
        <v>1522.1</v>
      </c>
      <c r="G36" s="26">
        <f>F36</f>
        <v>1522.1</v>
      </c>
      <c r="H36" s="119">
        <v>1624.08</v>
      </c>
      <c r="I36" s="122">
        <v>1624.08</v>
      </c>
      <c r="J36" s="119">
        <v>1780.16</v>
      </c>
      <c r="K36" s="109">
        <f t="shared" si="14"/>
        <v>1.0961036402147679</v>
      </c>
      <c r="L36" s="26">
        <f t="shared" si="11"/>
        <v>1780.16</v>
      </c>
      <c r="M36" s="41">
        <v>1819.11</v>
      </c>
      <c r="N36" s="109">
        <f t="shared" si="15"/>
        <v>1.021880055725328</v>
      </c>
      <c r="O36" s="40"/>
      <c r="P36" s="43"/>
      <c r="Q36" s="47"/>
      <c r="R36" s="43"/>
      <c r="S36" s="47"/>
      <c r="T36" s="43"/>
      <c r="U36" s="47"/>
      <c r="V36" s="43"/>
      <c r="W36" s="181"/>
    </row>
    <row r="37" spans="2:23" ht="18.75" customHeight="1" x14ac:dyDescent="0.25">
      <c r="B37" s="12" t="s">
        <v>20</v>
      </c>
      <c r="C37" s="22" t="s">
        <v>37</v>
      </c>
      <c r="D37" s="29" t="s">
        <v>159</v>
      </c>
      <c r="E37" s="48"/>
      <c r="F37" s="43"/>
      <c r="G37" s="26">
        <v>2349.2399999999998</v>
      </c>
      <c r="H37" s="119">
        <v>2497.2399999999998</v>
      </c>
      <c r="I37" s="122">
        <v>2497.2399999999998</v>
      </c>
      <c r="J37" s="119">
        <v>2654.57</v>
      </c>
      <c r="K37" s="109">
        <f t="shared" si="14"/>
        <v>1.0630015537153019</v>
      </c>
      <c r="L37" s="26">
        <f t="shared" si="11"/>
        <v>2654.57</v>
      </c>
      <c r="M37" s="41">
        <v>2920.02</v>
      </c>
      <c r="N37" s="109">
        <f t="shared" si="15"/>
        <v>1.0999973630380815</v>
      </c>
      <c r="O37" s="122">
        <f t="shared" si="12"/>
        <v>2920.02</v>
      </c>
      <c r="P37" s="115">
        <v>3212.02</v>
      </c>
      <c r="Q37" s="26">
        <f t="shared" ref="Q37:Q39" si="28">P37</f>
        <v>3212.02</v>
      </c>
      <c r="R37" s="115">
        <v>3516.43</v>
      </c>
      <c r="S37" s="26"/>
      <c r="T37" s="115"/>
      <c r="U37" s="26"/>
      <c r="V37" s="115"/>
      <c r="W37" s="181">
        <f t="shared" si="4"/>
        <v>1.0999993150731844</v>
      </c>
    </row>
    <row r="38" spans="2:23" ht="18.75" customHeight="1" x14ac:dyDescent="0.25">
      <c r="B38" s="12" t="s">
        <v>21</v>
      </c>
      <c r="C38" s="22" t="s">
        <v>37</v>
      </c>
      <c r="D38" s="29" t="s">
        <v>152</v>
      </c>
      <c r="E38" s="48"/>
      <c r="F38" s="43"/>
      <c r="G38" s="26">
        <v>1930.63</v>
      </c>
      <c r="H38" s="119">
        <v>2049.29</v>
      </c>
      <c r="I38" s="122">
        <v>2049.29</v>
      </c>
      <c r="J38" s="119">
        <v>2105.4</v>
      </c>
      <c r="K38" s="109">
        <f t="shared" si="14"/>
        <v>1.0273802146109141</v>
      </c>
      <c r="L38" s="26">
        <f t="shared" si="11"/>
        <v>2105.4</v>
      </c>
      <c r="M38" s="119">
        <v>2236.11</v>
      </c>
      <c r="N38" s="109">
        <f t="shared" si="15"/>
        <v>1.0620832145910517</v>
      </c>
      <c r="O38" s="122">
        <f t="shared" si="12"/>
        <v>2236.11</v>
      </c>
      <c r="P38" s="115">
        <v>2203.56</v>
      </c>
      <c r="Q38" s="26">
        <f t="shared" si="28"/>
        <v>2203.56</v>
      </c>
      <c r="R38" s="115">
        <v>2260.7600000000002</v>
      </c>
      <c r="S38" s="26"/>
      <c r="T38" s="115"/>
      <c r="U38" s="26"/>
      <c r="V38" s="115"/>
      <c r="W38" s="181">
        <f t="shared" si="4"/>
        <v>0.9854434710278116</v>
      </c>
    </row>
    <row r="39" spans="2:23" ht="18.75" customHeight="1" thickBot="1" x14ac:dyDescent="0.3">
      <c r="B39" s="46" t="s">
        <v>4</v>
      </c>
      <c r="C39" s="23" t="s">
        <v>37</v>
      </c>
      <c r="D39" s="30" t="s">
        <v>145</v>
      </c>
      <c r="E39" s="49"/>
      <c r="F39" s="50"/>
      <c r="G39" s="27">
        <v>1718.22</v>
      </c>
      <c r="H39" s="120">
        <v>1821.6</v>
      </c>
      <c r="I39" s="123">
        <v>1821.6</v>
      </c>
      <c r="J39" s="120">
        <v>1856.93</v>
      </c>
      <c r="K39" s="109">
        <f t="shared" si="14"/>
        <v>1.01939503732982</v>
      </c>
      <c r="L39" s="27">
        <f t="shared" si="11"/>
        <v>1856.93</v>
      </c>
      <c r="M39" s="120">
        <v>1931.21</v>
      </c>
      <c r="N39" s="109">
        <f t="shared" si="15"/>
        <v>1.0400015078651321</v>
      </c>
      <c r="O39" s="123">
        <f t="shared" si="12"/>
        <v>1931.21</v>
      </c>
      <c r="P39" s="116">
        <v>2047.75</v>
      </c>
      <c r="Q39" s="27">
        <f t="shared" si="28"/>
        <v>2047.75</v>
      </c>
      <c r="R39" s="116">
        <v>2091.75</v>
      </c>
      <c r="S39" s="27"/>
      <c r="T39" s="116"/>
      <c r="U39" s="27"/>
      <c r="V39" s="116"/>
      <c r="W39" s="181">
        <f t="shared" si="4"/>
        <v>1.0603455864458033</v>
      </c>
    </row>
    <row r="40" spans="2:23" s="1" customFormat="1" ht="23.25" customHeight="1" thickBot="1" x14ac:dyDescent="0.3">
      <c r="B40" s="498" t="s">
        <v>66</v>
      </c>
      <c r="C40" s="499"/>
      <c r="D40" s="499"/>
      <c r="E40" s="499"/>
      <c r="F40" s="499"/>
      <c r="G40" s="499"/>
      <c r="H40" s="499"/>
      <c r="I40" s="499"/>
      <c r="J40" s="499"/>
      <c r="K40" s="499"/>
      <c r="L40" s="499"/>
      <c r="M40" s="499"/>
      <c r="N40" s="499"/>
      <c r="O40" s="499"/>
      <c r="P40" s="499"/>
      <c r="Q40" s="499"/>
      <c r="R40" s="499"/>
      <c r="S40" s="499"/>
      <c r="T40" s="499"/>
      <c r="U40" s="499"/>
      <c r="V40" s="500"/>
      <c r="W40" s="181"/>
    </row>
    <row r="41" spans="2:23" s="1" customFormat="1" ht="19.5" customHeight="1" x14ac:dyDescent="0.25">
      <c r="B41" s="599" t="str">
        <f>B21</f>
        <v>Филиал</v>
      </c>
      <c r="C41" s="514" t="str">
        <f>C21</f>
        <v>период регулирования</v>
      </c>
      <c r="D41" s="540" t="s">
        <v>40</v>
      </c>
      <c r="E41" s="521">
        <v>2016</v>
      </c>
      <c r="F41" s="522"/>
      <c r="G41" s="513">
        <v>2017</v>
      </c>
      <c r="H41" s="510"/>
      <c r="I41" s="584">
        <v>2018</v>
      </c>
      <c r="J41" s="512"/>
      <c r="K41" s="511"/>
      <c r="L41" s="470">
        <v>2019</v>
      </c>
      <c r="M41" s="472"/>
      <c r="N41" s="473"/>
      <c r="O41" s="468">
        <v>2020</v>
      </c>
      <c r="P41" s="469"/>
      <c r="Q41" s="513">
        <v>2021</v>
      </c>
      <c r="R41" s="522"/>
      <c r="S41" s="468">
        <v>2022</v>
      </c>
      <c r="T41" s="469"/>
      <c r="U41" s="468">
        <v>2023</v>
      </c>
      <c r="V41" s="469"/>
      <c r="W41" s="181"/>
    </row>
    <row r="42" spans="2:23" s="1" customFormat="1" ht="19.5" customHeight="1" thickBot="1" x14ac:dyDescent="0.3">
      <c r="B42" s="544"/>
      <c r="C42" s="489"/>
      <c r="D42" s="487"/>
      <c r="E42" s="144" t="s">
        <v>0</v>
      </c>
      <c r="F42" s="150" t="s">
        <v>1</v>
      </c>
      <c r="G42" s="24" t="s">
        <v>0</v>
      </c>
      <c r="H42" s="145" t="s">
        <v>1</v>
      </c>
      <c r="I42" s="144" t="s">
        <v>0</v>
      </c>
      <c r="J42" s="145" t="s">
        <v>1</v>
      </c>
      <c r="K42" s="108" t="s">
        <v>97</v>
      </c>
      <c r="L42" s="155" t="s">
        <v>0</v>
      </c>
      <c r="M42" s="156" t="s">
        <v>1</v>
      </c>
      <c r="N42" s="108" t="s">
        <v>97</v>
      </c>
      <c r="O42" s="155" t="s">
        <v>0</v>
      </c>
      <c r="P42" s="160" t="s">
        <v>1</v>
      </c>
      <c r="Q42" s="24" t="s">
        <v>0</v>
      </c>
      <c r="R42" s="150" t="s">
        <v>1</v>
      </c>
      <c r="S42" s="155" t="s">
        <v>0</v>
      </c>
      <c r="T42" s="160" t="s">
        <v>1</v>
      </c>
      <c r="U42" s="155" t="s">
        <v>0</v>
      </c>
      <c r="V42" s="160" t="s">
        <v>1</v>
      </c>
      <c r="W42" s="181"/>
    </row>
    <row r="43" spans="2:23" s="1" customFormat="1" ht="19.5" customHeight="1" x14ac:dyDescent="0.25">
      <c r="B43" s="79" t="str">
        <f>B24</f>
        <v>д.Пенкино, Камешковский р-н</v>
      </c>
      <c r="C43" s="146" t="str">
        <f>C24</f>
        <v>2017 - 2021</v>
      </c>
      <c r="D43" s="148" t="str">
        <f>D24</f>
        <v>от 20.12.2018 №53/25</v>
      </c>
      <c r="E43" s="52"/>
      <c r="F43" s="53"/>
      <c r="G43" s="25">
        <f>G24*1.18</f>
        <v>1605.3899999999999</v>
      </c>
      <c r="H43" s="118">
        <f>H24*1.18</f>
        <v>1706.5277999999998</v>
      </c>
      <c r="I43" s="122">
        <f>I24*1.18</f>
        <v>1706.5277999999998</v>
      </c>
      <c r="J43" s="119">
        <f>J24*1.18</f>
        <v>1814.0375999999999</v>
      </c>
      <c r="K43" s="109">
        <f t="shared" ref="K43:K58" si="29">J43/I43</f>
        <v>1.0629991495011097</v>
      </c>
      <c r="L43" s="121">
        <f>L24*1.2</f>
        <v>1844.7839999999999</v>
      </c>
      <c r="M43" s="118">
        <f>M24*1.2</f>
        <v>1918.5719999999999</v>
      </c>
      <c r="N43" s="111">
        <f>M43/L43</f>
        <v>1.0399981786485573</v>
      </c>
      <c r="O43" s="121">
        <f t="shared" ref="O43:R44" si="30">O24*1.2</f>
        <v>1918.5719999999999</v>
      </c>
      <c r="P43" s="117">
        <f t="shared" si="30"/>
        <v>1995.3119999999999</v>
      </c>
      <c r="Q43" s="121">
        <f t="shared" si="30"/>
        <v>1995.3119999999999</v>
      </c>
      <c r="R43" s="117">
        <f t="shared" si="30"/>
        <v>2075.136</v>
      </c>
      <c r="S43" s="121"/>
      <c r="T43" s="117"/>
      <c r="U43" s="121"/>
      <c r="V43" s="117"/>
      <c r="W43" s="181">
        <f t="shared" si="4"/>
        <v>1.0399984988835447</v>
      </c>
    </row>
    <row r="44" spans="2:23" s="1" customFormat="1" ht="19.5" customHeight="1" x14ac:dyDescent="0.25">
      <c r="B44" s="492" t="s">
        <v>112</v>
      </c>
      <c r="C44" s="490" t="s">
        <v>37</v>
      </c>
      <c r="D44" s="490" t="str">
        <f>D25</f>
        <v>от 20.12.2018 №53/27</v>
      </c>
      <c r="E44" s="460"/>
      <c r="F44" s="462"/>
      <c r="G44" s="460">
        <f t="shared" ref="G44:J44" si="31">G25*1.18</f>
        <v>2486.2127999999998</v>
      </c>
      <c r="H44" s="462">
        <f t="shared" si="31"/>
        <v>2638.6098000000002</v>
      </c>
      <c r="I44" s="460">
        <f t="shared" si="31"/>
        <v>2638.6098000000002</v>
      </c>
      <c r="J44" s="119">
        <f t="shared" si="31"/>
        <v>2682.6709999999998</v>
      </c>
      <c r="K44" s="109">
        <f t="shared" si="29"/>
        <v>1.0166986418378343</v>
      </c>
      <c r="L44" s="460">
        <f>L25*1.2</f>
        <v>2838.0479999999998</v>
      </c>
      <c r="M44" s="578">
        <f>M25*1.2</f>
        <v>2936.3759999999997</v>
      </c>
      <c r="N44" s="581">
        <f t="shared" ref="N44:N58" si="32">M44/L44</f>
        <v>1.0346463484761357</v>
      </c>
      <c r="O44" s="460">
        <f t="shared" si="30"/>
        <v>2936.3759999999997</v>
      </c>
      <c r="P44" s="462">
        <f t="shared" si="30"/>
        <v>3110.3040000000001</v>
      </c>
      <c r="Q44" s="460">
        <f t="shared" si="30"/>
        <v>3110.3040000000001</v>
      </c>
      <c r="R44" s="462">
        <f t="shared" si="30"/>
        <v>3194.6039999999998</v>
      </c>
      <c r="S44" s="460"/>
      <c r="T44" s="462"/>
      <c r="U44" s="460"/>
      <c r="V44" s="462"/>
      <c r="W44" s="181">
        <f t="shared" si="4"/>
        <v>1.0592321964217117</v>
      </c>
    </row>
    <row r="45" spans="2:23" s="1" customFormat="1" ht="19.5" customHeight="1" x14ac:dyDescent="0.25">
      <c r="B45" s="493"/>
      <c r="C45" s="491"/>
      <c r="D45" s="491"/>
      <c r="E45" s="461"/>
      <c r="F45" s="463"/>
      <c r="G45" s="461"/>
      <c r="H45" s="463"/>
      <c r="I45" s="461"/>
      <c r="J45" s="119">
        <f>J26*1.18</f>
        <v>2790.7471999999998</v>
      </c>
      <c r="K45" s="109">
        <f>J45/I44</f>
        <v>1.0576581652959827</v>
      </c>
      <c r="L45" s="461"/>
      <c r="M45" s="580"/>
      <c r="N45" s="583"/>
      <c r="O45" s="461"/>
      <c r="P45" s="463"/>
      <c r="Q45" s="461"/>
      <c r="R45" s="463"/>
      <c r="S45" s="461"/>
      <c r="T45" s="463"/>
      <c r="U45" s="461"/>
      <c r="V45" s="463"/>
      <c r="W45" s="181"/>
    </row>
    <row r="46" spans="2:23" s="1" customFormat="1" ht="19.5" customHeight="1" x14ac:dyDescent="0.25">
      <c r="B46" s="54" t="str">
        <f t="shared" ref="B46:D47" si="33">B27</f>
        <v>г.Гусь-Хрустальный</v>
      </c>
      <c r="C46" s="29" t="str">
        <f t="shared" si="33"/>
        <v>2019 - 2023</v>
      </c>
      <c r="D46" s="22" t="str">
        <f t="shared" si="33"/>
        <v>от 20.12.2018 №53/53</v>
      </c>
      <c r="E46" s="122"/>
      <c r="F46" s="115"/>
      <c r="G46" s="26"/>
      <c r="H46" s="119"/>
      <c r="I46" s="122"/>
      <c r="J46" s="119"/>
      <c r="K46" s="109"/>
      <c r="L46" s="40">
        <f t="shared" ref="L46:M46" si="34">L27*1.2</f>
        <v>3209.0000000000005</v>
      </c>
      <c r="M46" s="41">
        <f t="shared" si="34"/>
        <v>3346.4</v>
      </c>
      <c r="N46" s="109">
        <f t="shared" si="32"/>
        <v>1.042817076971019</v>
      </c>
      <c r="O46" s="40">
        <f t="shared" ref="O46:P46" si="35">O27*1.2</f>
        <v>3346.4</v>
      </c>
      <c r="P46" s="16">
        <f t="shared" si="35"/>
        <v>3511.6679999999997</v>
      </c>
      <c r="Q46" s="40">
        <f t="shared" ref="Q46:V46" si="36">Q27*1.2</f>
        <v>3511.6679999999997</v>
      </c>
      <c r="R46" s="16">
        <f t="shared" si="36"/>
        <v>3703.3439999999996</v>
      </c>
      <c r="S46" s="40">
        <f t="shared" si="36"/>
        <v>3703.3439999999996</v>
      </c>
      <c r="T46" s="16">
        <f t="shared" si="36"/>
        <v>3781.752</v>
      </c>
      <c r="U46" s="40">
        <f t="shared" si="36"/>
        <v>3781.752</v>
      </c>
      <c r="V46" s="16">
        <f t="shared" si="36"/>
        <v>3774.24</v>
      </c>
      <c r="W46" s="181">
        <f t="shared" si="4"/>
        <v>1.0493868037293808</v>
      </c>
    </row>
    <row r="47" spans="2:23" ht="18.75" customHeight="1" x14ac:dyDescent="0.25">
      <c r="B47" s="560" t="str">
        <f t="shared" si="33"/>
        <v>г.Ковров</v>
      </c>
      <c r="C47" s="490" t="str">
        <f t="shared" si="33"/>
        <v>2017 - 2021</v>
      </c>
      <c r="D47" s="490" t="str">
        <f t="shared" si="33"/>
        <v>от 20.12.2018 №53/39</v>
      </c>
      <c r="E47" s="48" t="str">
        <f>E28</f>
        <v>ст.контур</v>
      </c>
      <c r="F47" s="43"/>
      <c r="G47" s="26">
        <f>G28*1.18</f>
        <v>2219.049</v>
      </c>
      <c r="H47" s="462">
        <f>H28*1.18</f>
        <v>2299.1001999999999</v>
      </c>
      <c r="I47" s="460">
        <f>I28*1.18</f>
        <v>2299.1001999999999</v>
      </c>
      <c r="J47" s="578">
        <f>J28*1.18</f>
        <v>2431.4726000000001</v>
      </c>
      <c r="K47" s="581">
        <f t="shared" si="29"/>
        <v>1.0575757420229011</v>
      </c>
      <c r="L47" s="460">
        <f t="shared" ref="L47:M47" si="37">L28*1.2</f>
        <v>2472.6840000000002</v>
      </c>
      <c r="M47" s="578">
        <f t="shared" si="37"/>
        <v>2571.5879999999997</v>
      </c>
      <c r="N47" s="581">
        <f>M47/L47</f>
        <v>1.0399986411526905</v>
      </c>
      <c r="O47" s="460">
        <f t="shared" ref="O47:P47" si="38">O28*1.2</f>
        <v>2571.5879999999997</v>
      </c>
      <c r="P47" s="462">
        <f t="shared" si="38"/>
        <v>2666.6879999999996</v>
      </c>
      <c r="Q47" s="460">
        <f t="shared" ref="Q47:R47" si="39">Q28*1.2</f>
        <v>2666.6879999999996</v>
      </c>
      <c r="R47" s="462">
        <f t="shared" si="39"/>
        <v>2697.6959999999999</v>
      </c>
      <c r="S47" s="460"/>
      <c r="T47" s="462"/>
      <c r="U47" s="460"/>
      <c r="V47" s="462"/>
      <c r="W47" s="181">
        <f t="shared" si="4"/>
        <v>1.0369810405088218</v>
      </c>
    </row>
    <row r="48" spans="2:23" ht="18.75" customHeight="1" x14ac:dyDescent="0.25">
      <c r="B48" s="561"/>
      <c r="C48" s="545"/>
      <c r="D48" s="545"/>
      <c r="E48" s="48" t="str">
        <f>E29</f>
        <v>жилэкс</v>
      </c>
      <c r="F48" s="43"/>
      <c r="G48" s="26">
        <f>G29*1.18</f>
        <v>2412.6633999999999</v>
      </c>
      <c r="H48" s="555"/>
      <c r="I48" s="577"/>
      <c r="J48" s="579"/>
      <c r="K48" s="582"/>
      <c r="L48" s="577"/>
      <c r="M48" s="579"/>
      <c r="N48" s="582"/>
      <c r="O48" s="577"/>
      <c r="P48" s="555"/>
      <c r="Q48" s="577"/>
      <c r="R48" s="555"/>
      <c r="S48" s="577"/>
      <c r="T48" s="555"/>
      <c r="U48" s="577"/>
      <c r="V48" s="555"/>
      <c r="W48" s="181"/>
    </row>
    <row r="49" spans="2:32" ht="18.75" customHeight="1" x14ac:dyDescent="0.25">
      <c r="B49" s="562"/>
      <c r="C49" s="491"/>
      <c r="D49" s="491"/>
      <c r="E49" s="48" t="str">
        <f>E30</f>
        <v>КЭМЗ, Тепло</v>
      </c>
      <c r="F49" s="43"/>
      <c r="G49" s="26">
        <f>G30*1.18</f>
        <v>2228.4299999999998</v>
      </c>
      <c r="H49" s="463"/>
      <c r="I49" s="461"/>
      <c r="J49" s="580"/>
      <c r="K49" s="583"/>
      <c r="L49" s="461"/>
      <c r="M49" s="580"/>
      <c r="N49" s="583"/>
      <c r="O49" s="461"/>
      <c r="P49" s="463"/>
      <c r="Q49" s="461"/>
      <c r="R49" s="463"/>
      <c r="S49" s="461"/>
      <c r="T49" s="463"/>
      <c r="U49" s="461"/>
      <c r="V49" s="463"/>
      <c r="W49" s="181"/>
    </row>
    <row r="50" spans="2:32" s="1" customFormat="1" ht="19.5" customHeight="1" x14ac:dyDescent="0.25">
      <c r="B50" s="54" t="str">
        <f t="shared" ref="B50:D58" si="40">B31</f>
        <v>г.Киржач</v>
      </c>
      <c r="C50" s="29" t="str">
        <f t="shared" si="40"/>
        <v>2019 - 2023</v>
      </c>
      <c r="D50" s="22" t="str">
        <f t="shared" si="40"/>
        <v>от 20.12.2018 №53/46</v>
      </c>
      <c r="E50" s="122"/>
      <c r="F50" s="115"/>
      <c r="G50" s="26"/>
      <c r="H50" s="119"/>
      <c r="I50" s="122"/>
      <c r="J50" s="119"/>
      <c r="K50" s="109"/>
      <c r="L50" s="40">
        <f t="shared" ref="L50:M50" si="41">L31*1.2</f>
        <v>3628.62</v>
      </c>
      <c r="M50" s="41">
        <f t="shared" si="41"/>
        <v>3628.62</v>
      </c>
      <c r="N50" s="109">
        <f t="shared" si="32"/>
        <v>1</v>
      </c>
      <c r="O50" s="40">
        <f t="shared" ref="O50:P50" si="42">O31*1.2</f>
        <v>3628.62</v>
      </c>
      <c r="P50" s="16">
        <f t="shared" si="42"/>
        <v>3810.0479999999998</v>
      </c>
      <c r="Q50" s="40">
        <f t="shared" ref="Q50:V50" si="43">Q31*1.2</f>
        <v>3810.0479999999998</v>
      </c>
      <c r="R50" s="16">
        <f t="shared" si="43"/>
        <v>4092.4079999999999</v>
      </c>
      <c r="S50" s="40">
        <f t="shared" si="43"/>
        <v>4092.4079999999999</v>
      </c>
      <c r="T50" s="16">
        <f t="shared" si="43"/>
        <v>4321.7759999999998</v>
      </c>
      <c r="U50" s="40">
        <f t="shared" si="43"/>
        <v>4321.7759999999998</v>
      </c>
      <c r="V50" s="16">
        <f t="shared" si="43"/>
        <v>4404.4679999999998</v>
      </c>
      <c r="W50" s="181">
        <f t="shared" si="4"/>
        <v>1.0499991732394134</v>
      </c>
    </row>
    <row r="51" spans="2:32" s="1" customFormat="1" ht="19.5" customHeight="1" x14ac:dyDescent="0.25">
      <c r="B51" s="54" t="str">
        <f t="shared" si="40"/>
        <v>мкр.Красный Октябрь</v>
      </c>
      <c r="C51" s="29" t="str">
        <f t="shared" si="40"/>
        <v>2017 - 2019</v>
      </c>
      <c r="D51" s="22" t="str">
        <f t="shared" si="40"/>
        <v>от 20.12.2018 №53/44</v>
      </c>
      <c r="E51" s="48"/>
      <c r="F51" s="43"/>
      <c r="G51" s="26">
        <f t="shared" ref="G51:J53" si="44">G32*1.18</f>
        <v>2042.8868</v>
      </c>
      <c r="H51" s="119">
        <f t="shared" si="44"/>
        <v>2120.1531999999997</v>
      </c>
      <c r="I51" s="122">
        <f t="shared" si="44"/>
        <v>2120.1531999999997</v>
      </c>
      <c r="J51" s="119">
        <f t="shared" si="44"/>
        <v>2361.1918000000001</v>
      </c>
      <c r="K51" s="109">
        <f t="shared" si="29"/>
        <v>1.113689237173993</v>
      </c>
      <c r="L51" s="40">
        <f t="shared" ref="L51:M51" si="45">L32*1.2</f>
        <v>2401.212</v>
      </c>
      <c r="M51" s="41">
        <f t="shared" si="45"/>
        <v>2401.212</v>
      </c>
      <c r="N51" s="109">
        <f t="shared" si="32"/>
        <v>1</v>
      </c>
      <c r="O51" s="40">
        <f>M51</f>
        <v>2401.212</v>
      </c>
      <c r="P51" s="16">
        <f>O51*W51</f>
        <v>2487.655632</v>
      </c>
      <c r="Q51" s="40"/>
      <c r="R51" s="16"/>
      <c r="S51" s="40"/>
      <c r="T51" s="16"/>
      <c r="U51" s="40"/>
      <c r="V51" s="16"/>
      <c r="W51" s="182">
        <v>1.036</v>
      </c>
    </row>
    <row r="52" spans="2:32" s="1" customFormat="1" ht="19.5" customHeight="1" x14ac:dyDescent="0.25">
      <c r="B52" s="54" t="str">
        <f t="shared" si="40"/>
        <v>г.Лакинск</v>
      </c>
      <c r="C52" s="29" t="str">
        <f t="shared" si="40"/>
        <v>2017 - 2021</v>
      </c>
      <c r="D52" s="22" t="str">
        <f t="shared" si="40"/>
        <v>от 20.12.2018 №53/34</v>
      </c>
      <c r="E52" s="48"/>
      <c r="F52" s="43"/>
      <c r="G52" s="26">
        <f t="shared" si="44"/>
        <v>2208.8184000000001</v>
      </c>
      <c r="H52" s="119">
        <f t="shared" si="44"/>
        <v>2322.6529999999998</v>
      </c>
      <c r="I52" s="122">
        <f t="shared" si="44"/>
        <v>2322.6529999999998</v>
      </c>
      <c r="J52" s="119">
        <f t="shared" si="44"/>
        <v>2360.0708</v>
      </c>
      <c r="K52" s="109">
        <f t="shared" si="29"/>
        <v>1.0161099397972921</v>
      </c>
      <c r="L52" s="40">
        <f t="shared" ref="L52:M52" si="46">L33*1.2</f>
        <v>2400.0719999999997</v>
      </c>
      <c r="M52" s="41">
        <f t="shared" si="46"/>
        <v>2496.0719999999997</v>
      </c>
      <c r="N52" s="109">
        <f t="shared" si="32"/>
        <v>1.039998800035999</v>
      </c>
      <c r="O52" s="40">
        <f t="shared" ref="O52:P52" si="47">O33*1.2</f>
        <v>2496.0719999999997</v>
      </c>
      <c r="P52" s="16">
        <f t="shared" si="47"/>
        <v>2568.8519999999999</v>
      </c>
      <c r="Q52" s="40">
        <f t="shared" ref="Q52:R52" si="48">Q33*1.2</f>
        <v>2568.8519999999999</v>
      </c>
      <c r="R52" s="16">
        <f t="shared" si="48"/>
        <v>2607.2399999999998</v>
      </c>
      <c r="S52" s="40"/>
      <c r="T52" s="16"/>
      <c r="U52" s="40"/>
      <c r="V52" s="16"/>
      <c r="W52" s="181">
        <f t="shared" si="4"/>
        <v>1.0291578127554013</v>
      </c>
    </row>
    <row r="53" spans="2:32" s="1" customFormat="1" ht="19.5" customHeight="1" x14ac:dyDescent="0.25">
      <c r="B53" s="54" t="str">
        <f t="shared" si="40"/>
        <v>о.Муром</v>
      </c>
      <c r="C53" s="29" t="str">
        <f t="shared" si="40"/>
        <v>2017 - 2019</v>
      </c>
      <c r="D53" s="22" t="str">
        <f t="shared" si="40"/>
        <v>от 20.12.2018 №53/51</v>
      </c>
      <c r="E53" s="48"/>
      <c r="F53" s="43"/>
      <c r="G53" s="26">
        <f t="shared" si="44"/>
        <v>2122.1592000000001</v>
      </c>
      <c r="H53" s="119">
        <f t="shared" si="44"/>
        <v>2203.8624</v>
      </c>
      <c r="I53" s="122">
        <f t="shared" si="44"/>
        <v>2203.8624</v>
      </c>
      <c r="J53" s="119">
        <f t="shared" si="44"/>
        <v>2340.1995999999999</v>
      </c>
      <c r="K53" s="109">
        <f t="shared" si="29"/>
        <v>1.0618628458836632</v>
      </c>
      <c r="L53" s="40">
        <f t="shared" ref="L53:M53" si="49">L34*1.2</f>
        <v>2379.864</v>
      </c>
      <c r="M53" s="41">
        <f t="shared" si="49"/>
        <v>2455.9079999999999</v>
      </c>
      <c r="N53" s="109">
        <f t="shared" si="32"/>
        <v>1.0319530863948527</v>
      </c>
      <c r="O53" s="40">
        <f>M53</f>
        <v>2455.9079999999999</v>
      </c>
      <c r="P53" s="16">
        <f>O53*W53</f>
        <v>2544.3206879999998</v>
      </c>
      <c r="Q53" s="40"/>
      <c r="R53" s="16"/>
      <c r="S53" s="40"/>
      <c r="T53" s="16"/>
      <c r="U53" s="40"/>
      <c r="V53" s="16"/>
      <c r="W53" s="182">
        <v>1.036</v>
      </c>
    </row>
    <row r="54" spans="2:32" s="1" customFormat="1" ht="19.5" customHeight="1" x14ac:dyDescent="0.25">
      <c r="B54" s="54" t="str">
        <f t="shared" si="40"/>
        <v>Петушинский филиал</v>
      </c>
      <c r="C54" s="29" t="str">
        <f t="shared" si="40"/>
        <v>2019 - 2023</v>
      </c>
      <c r="D54" s="22" t="str">
        <f t="shared" si="40"/>
        <v>от 20.12.2018 №53/49</v>
      </c>
      <c r="E54" s="122"/>
      <c r="F54" s="115"/>
      <c r="G54" s="26"/>
      <c r="H54" s="119"/>
      <c r="I54" s="122"/>
      <c r="J54" s="119"/>
      <c r="K54" s="109"/>
      <c r="L54" s="40">
        <f t="shared" ref="L54:M54" si="50">L35*1.2</f>
        <v>2784.2040000000002</v>
      </c>
      <c r="M54" s="41">
        <f t="shared" si="50"/>
        <v>2939.7840000000001</v>
      </c>
      <c r="N54" s="109">
        <f t="shared" si="32"/>
        <v>1.0558795260692104</v>
      </c>
      <c r="O54" s="40">
        <f t="shared" ref="O54:P54" si="51">O35*1.2</f>
        <v>2939.7840000000001</v>
      </c>
      <c r="P54" s="16">
        <f t="shared" si="51"/>
        <v>3002.3639999999996</v>
      </c>
      <c r="Q54" s="40">
        <f t="shared" ref="Q54:V54" si="52">Q35*1.2</f>
        <v>3002.3639999999996</v>
      </c>
      <c r="R54" s="16">
        <f t="shared" si="52"/>
        <v>3067.0320000000002</v>
      </c>
      <c r="S54" s="40">
        <f t="shared" si="52"/>
        <v>3067.0320000000002</v>
      </c>
      <c r="T54" s="16">
        <f t="shared" si="52"/>
        <v>3133.0679999999998</v>
      </c>
      <c r="U54" s="40">
        <f t="shared" si="52"/>
        <v>3133.0679999999998</v>
      </c>
      <c r="V54" s="16">
        <f t="shared" si="52"/>
        <v>3205.3439999999996</v>
      </c>
      <c r="W54" s="181">
        <f t="shared" si="4"/>
        <v>1.0212872782490141</v>
      </c>
    </row>
    <row r="55" spans="2:32" s="1" customFormat="1" ht="19.5" customHeight="1" x14ac:dyDescent="0.25">
      <c r="B55" s="54" t="str">
        <f t="shared" si="40"/>
        <v>пос.Вольгинский</v>
      </c>
      <c r="C55" s="29" t="str">
        <f t="shared" si="40"/>
        <v>2017 - 2019</v>
      </c>
      <c r="D55" s="22" t="str">
        <f t="shared" si="40"/>
        <v>от 20.12.2018 №53/47</v>
      </c>
      <c r="E55" s="48"/>
      <c r="F55" s="115">
        <f>F36*1.18</f>
        <v>1796.0779999999997</v>
      </c>
      <c r="G55" s="26">
        <f>G36*1.18</f>
        <v>1796.0779999999997</v>
      </c>
      <c r="H55" s="119">
        <f>H36*1.18</f>
        <v>1916.4143999999999</v>
      </c>
      <c r="I55" s="122">
        <f>I36*1.18</f>
        <v>1916.4143999999999</v>
      </c>
      <c r="J55" s="119">
        <f>J36*1.18</f>
        <v>2100.5888</v>
      </c>
      <c r="K55" s="109">
        <f t="shared" si="29"/>
        <v>1.0961036402147679</v>
      </c>
      <c r="L55" s="40">
        <f t="shared" ref="L55:M55" si="53">L36*1.2</f>
        <v>2136.192</v>
      </c>
      <c r="M55" s="41">
        <f t="shared" si="53"/>
        <v>2182.9319999999998</v>
      </c>
      <c r="N55" s="109">
        <f t="shared" si="32"/>
        <v>1.021880055725328</v>
      </c>
      <c r="O55" s="40">
        <f>M55</f>
        <v>2182.9319999999998</v>
      </c>
      <c r="P55" s="16">
        <f>O55*W55</f>
        <v>2261.5175519999998</v>
      </c>
      <c r="Q55" s="40"/>
      <c r="R55" s="16"/>
      <c r="S55" s="40"/>
      <c r="T55" s="16"/>
      <c r="U55" s="40"/>
      <c r="V55" s="16"/>
      <c r="W55" s="182">
        <v>1.036</v>
      </c>
    </row>
    <row r="56" spans="2:32" s="1" customFormat="1" ht="19.5" customHeight="1" x14ac:dyDescent="0.25">
      <c r="B56" s="54" t="str">
        <f t="shared" si="40"/>
        <v>Селивановский филиал</v>
      </c>
      <c r="C56" s="29" t="str">
        <f t="shared" si="40"/>
        <v>2017 - 2021</v>
      </c>
      <c r="D56" s="22" t="str">
        <f t="shared" si="40"/>
        <v>от 20.12.2018 №53/29</v>
      </c>
      <c r="E56" s="48"/>
      <c r="F56" s="43"/>
      <c r="G56" s="26">
        <f t="shared" ref="G56:J58" si="54">G37*1.18</f>
        <v>2772.1031999999996</v>
      </c>
      <c r="H56" s="119">
        <f t="shared" si="54"/>
        <v>2946.7431999999994</v>
      </c>
      <c r="I56" s="122">
        <f t="shared" si="54"/>
        <v>2946.7431999999994</v>
      </c>
      <c r="J56" s="119">
        <f t="shared" si="54"/>
        <v>3132.3926000000001</v>
      </c>
      <c r="K56" s="109">
        <f t="shared" si="29"/>
        <v>1.0630015537153019</v>
      </c>
      <c r="L56" s="40">
        <f t="shared" ref="L56:M56" si="55">L37*1.2</f>
        <v>3185.4839999999999</v>
      </c>
      <c r="M56" s="41">
        <f t="shared" si="55"/>
        <v>3504.0239999999999</v>
      </c>
      <c r="N56" s="109">
        <f t="shared" si="32"/>
        <v>1.0999973630380815</v>
      </c>
      <c r="O56" s="40">
        <f t="shared" ref="O56:P56" si="56">O37*1.2</f>
        <v>3504.0239999999999</v>
      </c>
      <c r="P56" s="16">
        <f t="shared" si="56"/>
        <v>3854.424</v>
      </c>
      <c r="Q56" s="40">
        <f t="shared" ref="Q56:R56" si="57">Q37*1.2</f>
        <v>3854.424</v>
      </c>
      <c r="R56" s="16">
        <f t="shared" si="57"/>
        <v>4219.7159999999994</v>
      </c>
      <c r="S56" s="40"/>
      <c r="T56" s="16"/>
      <c r="U56" s="40"/>
      <c r="V56" s="16"/>
      <c r="W56" s="181">
        <f t="shared" si="4"/>
        <v>1.0999993150731844</v>
      </c>
    </row>
    <row r="57" spans="2:32" s="1" customFormat="1" ht="19.5" customHeight="1" x14ac:dyDescent="0.25">
      <c r="B57" s="54" t="str">
        <f t="shared" si="40"/>
        <v>г.Собинка</v>
      </c>
      <c r="C57" s="29" t="str">
        <f t="shared" si="40"/>
        <v>2017 - 2021</v>
      </c>
      <c r="D57" s="22" t="str">
        <f t="shared" si="40"/>
        <v>от 20.12.2018 №53/36</v>
      </c>
      <c r="E57" s="48"/>
      <c r="F57" s="43"/>
      <c r="G57" s="26">
        <f t="shared" si="54"/>
        <v>2278.1433999999999</v>
      </c>
      <c r="H57" s="119">
        <f t="shared" si="54"/>
        <v>2418.1621999999998</v>
      </c>
      <c r="I57" s="122">
        <f t="shared" si="54"/>
        <v>2418.1621999999998</v>
      </c>
      <c r="J57" s="119">
        <f t="shared" si="54"/>
        <v>2484.3719999999998</v>
      </c>
      <c r="K57" s="109">
        <f t="shared" si="29"/>
        <v>1.0273802146109141</v>
      </c>
      <c r="L57" s="40">
        <f t="shared" ref="L57:M57" si="58">L38*1.2</f>
        <v>2526.48</v>
      </c>
      <c r="M57" s="41">
        <f t="shared" si="58"/>
        <v>2683.3319999999999</v>
      </c>
      <c r="N57" s="109">
        <f t="shared" si="32"/>
        <v>1.0620832145910515</v>
      </c>
      <c r="O57" s="40">
        <f t="shared" ref="O57:P57" si="59">O38*1.2</f>
        <v>2683.3319999999999</v>
      </c>
      <c r="P57" s="16">
        <f t="shared" si="59"/>
        <v>2644.2719999999999</v>
      </c>
      <c r="Q57" s="40">
        <f t="shared" ref="Q57:R57" si="60">Q38*1.2</f>
        <v>2644.2719999999999</v>
      </c>
      <c r="R57" s="16">
        <f t="shared" si="60"/>
        <v>2712.9120000000003</v>
      </c>
      <c r="S57" s="40"/>
      <c r="T57" s="16"/>
      <c r="U57" s="40"/>
      <c r="V57" s="16"/>
      <c r="W57" s="181">
        <f t="shared" si="4"/>
        <v>0.98544347102781171</v>
      </c>
    </row>
    <row r="58" spans="2:32" ht="19.5" customHeight="1" thickBot="1" x14ac:dyDescent="0.3">
      <c r="B58" s="56" t="str">
        <f t="shared" si="40"/>
        <v>пос.Содышка</v>
      </c>
      <c r="C58" s="30" t="str">
        <f t="shared" si="40"/>
        <v>2017 - 2021</v>
      </c>
      <c r="D58" s="23" t="str">
        <f t="shared" si="40"/>
        <v>от 20.12.2018 №53/41</v>
      </c>
      <c r="E58" s="49"/>
      <c r="F58" s="50"/>
      <c r="G58" s="27">
        <f t="shared" si="54"/>
        <v>2027.4995999999999</v>
      </c>
      <c r="H58" s="120">
        <f t="shared" si="54"/>
        <v>2149.4879999999998</v>
      </c>
      <c r="I58" s="123">
        <f t="shared" si="54"/>
        <v>2149.4879999999998</v>
      </c>
      <c r="J58" s="120">
        <f t="shared" si="54"/>
        <v>2191.1774</v>
      </c>
      <c r="K58" s="110">
        <f t="shared" si="29"/>
        <v>1.01939503732982</v>
      </c>
      <c r="L58" s="69">
        <f t="shared" ref="L58:M58" si="61">L39*1.2</f>
        <v>2228.3159999999998</v>
      </c>
      <c r="M58" s="68">
        <f t="shared" si="61"/>
        <v>2317.4519999999998</v>
      </c>
      <c r="N58" s="110">
        <f t="shared" si="32"/>
        <v>1.0400015078651321</v>
      </c>
      <c r="O58" s="69">
        <f t="shared" ref="O58:P58" si="62">O39*1.2</f>
        <v>2317.4519999999998</v>
      </c>
      <c r="P58" s="64">
        <f t="shared" si="62"/>
        <v>2457.2999999999997</v>
      </c>
      <c r="Q58" s="69">
        <f t="shared" ref="Q58:R58" si="63">Q39*1.2</f>
        <v>2457.2999999999997</v>
      </c>
      <c r="R58" s="64">
        <f t="shared" si="63"/>
        <v>2510.1</v>
      </c>
      <c r="S58" s="69"/>
      <c r="T58" s="64"/>
      <c r="U58" s="69"/>
      <c r="V58" s="64"/>
      <c r="W58" s="181">
        <f t="shared" si="4"/>
        <v>1.0603455864458033</v>
      </c>
      <c r="X58" s="1"/>
      <c r="Y58" s="1"/>
      <c r="Z58" s="1"/>
      <c r="AA58" s="1"/>
      <c r="AB58" s="1"/>
      <c r="AC58" s="1"/>
      <c r="AD58" s="1"/>
      <c r="AE58" s="1"/>
      <c r="AF58" s="1"/>
    </row>
    <row r="59" spans="2:32" ht="15.75" customHeight="1" thickBot="1" x14ac:dyDescent="0.3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T59" s="1"/>
      <c r="U59" s="5"/>
      <c r="V59" s="5"/>
      <c r="W59" s="1"/>
      <c r="X59" s="1"/>
      <c r="Y59" s="1"/>
      <c r="Z59" s="1"/>
      <c r="AA59" s="1"/>
      <c r="AB59" s="1"/>
      <c r="AC59" s="1"/>
      <c r="AD59" s="1"/>
      <c r="AE59" s="1"/>
      <c r="AF59" s="1"/>
    </row>
    <row r="60" spans="2:32" ht="21" customHeight="1" thickBot="1" x14ac:dyDescent="0.3">
      <c r="B60" s="474" t="s">
        <v>94</v>
      </c>
      <c r="C60" s="475"/>
      <c r="D60" s="475"/>
      <c r="E60" s="475"/>
      <c r="F60" s="475"/>
      <c r="G60" s="475"/>
      <c r="H60" s="475"/>
      <c r="I60" s="475"/>
      <c r="J60" s="475"/>
      <c r="K60" s="590"/>
    </row>
    <row r="61" spans="2:32" x14ac:dyDescent="0.25">
      <c r="B61" s="521" t="s">
        <v>5</v>
      </c>
      <c r="C61" s="522"/>
      <c r="D61" s="525" t="s">
        <v>40</v>
      </c>
      <c r="E61" s="556">
        <v>2019</v>
      </c>
      <c r="F61" s="557"/>
      <c r="G61" s="558"/>
      <c r="H61" s="591">
        <v>2020</v>
      </c>
      <c r="I61" s="592"/>
      <c r="J61" s="591">
        <v>2021</v>
      </c>
      <c r="K61" s="592"/>
      <c r="U61" s="2"/>
      <c r="W61" s="3"/>
    </row>
    <row r="62" spans="2:32" ht="15.75" thickBot="1" x14ac:dyDescent="0.25">
      <c r="B62" s="523"/>
      <c r="C62" s="524"/>
      <c r="D62" s="526"/>
      <c r="E62" s="78" t="s">
        <v>0</v>
      </c>
      <c r="F62" s="129" t="s">
        <v>1</v>
      </c>
      <c r="G62" s="108" t="s">
        <v>97</v>
      </c>
      <c r="H62" s="78" t="s">
        <v>0</v>
      </c>
      <c r="I62" s="172" t="s">
        <v>1</v>
      </c>
      <c r="J62" s="78" t="s">
        <v>0</v>
      </c>
      <c r="K62" s="172" t="s">
        <v>1</v>
      </c>
      <c r="U62" s="2"/>
      <c r="W62" s="3"/>
    </row>
    <row r="63" spans="2:32" x14ac:dyDescent="0.25">
      <c r="B63" s="593" t="s">
        <v>25</v>
      </c>
      <c r="C63" s="594"/>
      <c r="D63" s="82" t="s">
        <v>121</v>
      </c>
      <c r="E63" s="177">
        <v>23.85</v>
      </c>
      <c r="F63" s="118">
        <v>24.35</v>
      </c>
      <c r="G63" s="111">
        <f t="shared" ref="G63:G78" si="64">F63/E63</f>
        <v>1.020964360587002</v>
      </c>
      <c r="H63" s="121">
        <f t="shared" ref="H63:H68" si="65">F63</f>
        <v>24.35</v>
      </c>
      <c r="I63" s="117">
        <v>25.32</v>
      </c>
      <c r="J63" s="121">
        <f>I63</f>
        <v>25.32</v>
      </c>
      <c r="K63" s="117">
        <v>26.34</v>
      </c>
      <c r="U63" s="2"/>
      <c r="W63" s="3"/>
    </row>
    <row r="64" spans="2:32" x14ac:dyDescent="0.25">
      <c r="B64" s="595" t="s">
        <v>24</v>
      </c>
      <c r="C64" s="596"/>
      <c r="D64" s="80" t="s">
        <v>122</v>
      </c>
      <c r="E64" s="122">
        <v>35.020000000000003</v>
      </c>
      <c r="F64" s="119">
        <v>35.89</v>
      </c>
      <c r="G64" s="109">
        <f t="shared" si="64"/>
        <v>1.0248429468874929</v>
      </c>
      <c r="H64" s="122">
        <f t="shared" si="65"/>
        <v>35.89</v>
      </c>
      <c r="I64" s="115">
        <v>37.18</v>
      </c>
      <c r="J64" s="122">
        <f t="shared" ref="J64:J78" si="66">I64</f>
        <v>37.18</v>
      </c>
      <c r="K64" s="115">
        <v>38.54</v>
      </c>
      <c r="U64" s="2"/>
      <c r="W64" s="3"/>
    </row>
    <row r="65" spans="2:32" x14ac:dyDescent="0.25">
      <c r="B65" s="595" t="s">
        <v>23</v>
      </c>
      <c r="C65" s="596"/>
      <c r="D65" s="80" t="s">
        <v>125</v>
      </c>
      <c r="E65" s="122">
        <v>23.85</v>
      </c>
      <c r="F65" s="119">
        <v>24.35</v>
      </c>
      <c r="G65" s="109">
        <f t="shared" si="64"/>
        <v>1.020964360587002</v>
      </c>
      <c r="H65" s="122">
        <f t="shared" si="65"/>
        <v>24.35</v>
      </c>
      <c r="I65" s="115">
        <v>25.32</v>
      </c>
      <c r="J65" s="122">
        <f t="shared" si="66"/>
        <v>25.32</v>
      </c>
      <c r="K65" s="115">
        <v>26.34</v>
      </c>
      <c r="U65" s="2"/>
      <c r="W65" s="3"/>
    </row>
    <row r="66" spans="2:32" x14ac:dyDescent="0.25">
      <c r="B66" s="595" t="s">
        <v>22</v>
      </c>
      <c r="C66" s="596"/>
      <c r="D66" s="80" t="s">
        <v>123</v>
      </c>
      <c r="E66" s="122">
        <v>65.040000000000006</v>
      </c>
      <c r="F66" s="119">
        <v>66.87</v>
      </c>
      <c r="G66" s="109">
        <f t="shared" si="64"/>
        <v>1.0281365313653137</v>
      </c>
      <c r="H66" s="122">
        <f t="shared" si="65"/>
        <v>66.87</v>
      </c>
      <c r="I66" s="115">
        <v>69.02</v>
      </c>
      <c r="J66" s="122">
        <f t="shared" si="66"/>
        <v>69.02</v>
      </c>
      <c r="K66" s="115">
        <v>71.33</v>
      </c>
      <c r="U66" s="2"/>
      <c r="W66" s="3"/>
    </row>
    <row r="67" spans="2:32" x14ac:dyDescent="0.25">
      <c r="B67" s="595" t="s">
        <v>6</v>
      </c>
      <c r="C67" s="596"/>
      <c r="D67" s="80" t="s">
        <v>120</v>
      </c>
      <c r="E67" s="122">
        <v>80.209999999999994</v>
      </c>
      <c r="F67" s="119">
        <v>82.68</v>
      </c>
      <c r="G67" s="109">
        <f t="shared" si="64"/>
        <v>1.0307941653160455</v>
      </c>
      <c r="H67" s="122">
        <f t="shared" si="65"/>
        <v>82.68</v>
      </c>
      <c r="I67" s="115">
        <v>86.02</v>
      </c>
      <c r="J67" s="122">
        <f t="shared" si="66"/>
        <v>86.02</v>
      </c>
      <c r="K67" s="115">
        <v>89.23</v>
      </c>
      <c r="U67" s="2"/>
      <c r="W67" s="3"/>
    </row>
    <row r="68" spans="2:32" x14ac:dyDescent="0.25">
      <c r="B68" s="595" t="s">
        <v>10</v>
      </c>
      <c r="C68" s="596"/>
      <c r="D68" s="80" t="s">
        <v>128</v>
      </c>
      <c r="E68" s="122">
        <v>13.85</v>
      </c>
      <c r="F68" s="119">
        <v>14.36</v>
      </c>
      <c r="G68" s="109">
        <f t="shared" si="64"/>
        <v>1.0368231046931409</v>
      </c>
      <c r="H68" s="122">
        <f t="shared" si="65"/>
        <v>14.36</v>
      </c>
      <c r="I68" s="115">
        <v>15.01</v>
      </c>
      <c r="J68" s="122">
        <f t="shared" si="66"/>
        <v>15.01</v>
      </c>
      <c r="K68" s="115">
        <v>15.58</v>
      </c>
      <c r="U68" s="2"/>
      <c r="W68" s="3"/>
    </row>
    <row r="69" spans="2:32" x14ac:dyDescent="0.25">
      <c r="B69" s="595" t="s">
        <v>13</v>
      </c>
      <c r="C69" s="596"/>
      <c r="D69" s="80" t="s">
        <v>116</v>
      </c>
      <c r="E69" s="122">
        <v>36.67</v>
      </c>
      <c r="F69" s="119">
        <v>41.43</v>
      </c>
      <c r="G69" s="109">
        <f t="shared" si="64"/>
        <v>1.1298063812380692</v>
      </c>
      <c r="H69" s="122">
        <f>F69</f>
        <v>41.43</v>
      </c>
      <c r="I69" s="115">
        <v>43</v>
      </c>
      <c r="J69" s="122">
        <f t="shared" si="66"/>
        <v>43</v>
      </c>
      <c r="K69" s="115">
        <v>44.65</v>
      </c>
      <c r="U69" s="2"/>
      <c r="W69" s="3"/>
    </row>
    <row r="70" spans="2:32" x14ac:dyDescent="0.25">
      <c r="B70" s="595" t="s">
        <v>2</v>
      </c>
      <c r="C70" s="596"/>
      <c r="D70" s="80" t="s">
        <v>117</v>
      </c>
      <c r="E70" s="176">
        <v>46.68</v>
      </c>
      <c r="F70" s="119">
        <v>47.69</v>
      </c>
      <c r="G70" s="109">
        <f t="shared" si="64"/>
        <v>1.0216366752356469</v>
      </c>
      <c r="H70" s="122">
        <f t="shared" ref="H70:H78" si="67">F70</f>
        <v>47.69</v>
      </c>
      <c r="I70" s="115">
        <v>49.39</v>
      </c>
      <c r="J70" s="122">
        <f t="shared" si="66"/>
        <v>49.39</v>
      </c>
      <c r="K70" s="115">
        <v>51.18</v>
      </c>
      <c r="U70" s="2"/>
      <c r="W70" s="3"/>
    </row>
    <row r="71" spans="2:32" x14ac:dyDescent="0.25">
      <c r="B71" s="595" t="s">
        <v>14</v>
      </c>
      <c r="C71" s="596"/>
      <c r="D71" s="80" t="s">
        <v>129</v>
      </c>
      <c r="E71" s="176">
        <v>20.27</v>
      </c>
      <c r="F71" s="180">
        <v>21.6</v>
      </c>
      <c r="G71" s="178">
        <f t="shared" si="64"/>
        <v>1.0656142081894426</v>
      </c>
      <c r="H71" s="176">
        <f t="shared" si="67"/>
        <v>21.6</v>
      </c>
      <c r="I71" s="179">
        <v>22.42</v>
      </c>
      <c r="J71" s="176">
        <f t="shared" si="66"/>
        <v>22.42</v>
      </c>
      <c r="K71" s="179">
        <v>23.28</v>
      </c>
      <c r="U71" s="2"/>
      <c r="W71" s="3"/>
    </row>
    <row r="72" spans="2:32" x14ac:dyDescent="0.25">
      <c r="B72" s="595" t="s">
        <v>18</v>
      </c>
      <c r="C72" s="596"/>
      <c r="D72" s="80" t="s">
        <v>118</v>
      </c>
      <c r="E72" s="122">
        <v>55.53</v>
      </c>
      <c r="F72" s="119">
        <v>57.89</v>
      </c>
      <c r="G72" s="109">
        <f t="shared" si="64"/>
        <v>1.0424995497929048</v>
      </c>
      <c r="H72" s="122">
        <f t="shared" si="67"/>
        <v>57.89</v>
      </c>
      <c r="I72" s="115">
        <v>59.89</v>
      </c>
      <c r="J72" s="122">
        <f t="shared" si="66"/>
        <v>59.89</v>
      </c>
      <c r="K72" s="115">
        <v>62.06</v>
      </c>
      <c r="U72" s="2"/>
      <c r="W72" s="3"/>
    </row>
    <row r="73" spans="2:32" x14ac:dyDescent="0.25">
      <c r="B73" s="595" t="s">
        <v>19</v>
      </c>
      <c r="C73" s="596"/>
      <c r="D73" s="80" t="s">
        <v>127</v>
      </c>
      <c r="E73" s="122">
        <v>28.84</v>
      </c>
      <c r="F73" s="119">
        <v>29.57</v>
      </c>
      <c r="G73" s="109">
        <f t="shared" si="64"/>
        <v>1.0253120665742026</v>
      </c>
      <c r="H73" s="122">
        <f t="shared" si="67"/>
        <v>29.57</v>
      </c>
      <c r="I73" s="115">
        <v>30.66</v>
      </c>
      <c r="J73" s="122">
        <f t="shared" si="66"/>
        <v>30.66</v>
      </c>
      <c r="K73" s="115">
        <v>31.79</v>
      </c>
      <c r="U73" s="2"/>
      <c r="W73" s="3"/>
    </row>
    <row r="74" spans="2:32" x14ac:dyDescent="0.25">
      <c r="B74" s="595" t="s">
        <v>17</v>
      </c>
      <c r="C74" s="596"/>
      <c r="D74" s="80" t="s">
        <v>130</v>
      </c>
      <c r="E74" s="122">
        <v>35.35</v>
      </c>
      <c r="F74" s="119">
        <v>36.18</v>
      </c>
      <c r="G74" s="109">
        <f t="shared" si="64"/>
        <v>1.0234794908062235</v>
      </c>
      <c r="H74" s="122">
        <f t="shared" si="67"/>
        <v>36.18</v>
      </c>
      <c r="I74" s="115">
        <v>37.58</v>
      </c>
      <c r="J74" s="122">
        <f t="shared" si="66"/>
        <v>37.58</v>
      </c>
      <c r="K74" s="115">
        <v>39.04</v>
      </c>
      <c r="U74" s="2"/>
      <c r="W74" s="3"/>
    </row>
    <row r="75" spans="2:32" x14ac:dyDescent="0.25">
      <c r="B75" s="595" t="s">
        <v>3</v>
      </c>
      <c r="C75" s="596"/>
      <c r="D75" s="80" t="s">
        <v>131</v>
      </c>
      <c r="E75" s="122">
        <v>27.34</v>
      </c>
      <c r="F75" s="119">
        <v>27.72</v>
      </c>
      <c r="G75" s="109">
        <f t="shared" si="64"/>
        <v>1.013899049012436</v>
      </c>
      <c r="H75" s="122">
        <f t="shared" si="67"/>
        <v>27.72</v>
      </c>
      <c r="I75" s="115">
        <v>28.69</v>
      </c>
      <c r="J75" s="122">
        <f t="shared" si="66"/>
        <v>28.69</v>
      </c>
      <c r="K75" s="115">
        <v>29.72</v>
      </c>
      <c r="U75" s="2"/>
      <c r="W75" s="3"/>
    </row>
    <row r="76" spans="2:32" x14ac:dyDescent="0.25">
      <c r="B76" s="595" t="s">
        <v>20</v>
      </c>
      <c r="C76" s="596"/>
      <c r="D76" s="80" t="s">
        <v>126</v>
      </c>
      <c r="E76" s="122">
        <v>69.53</v>
      </c>
      <c r="F76" s="119">
        <v>72.62</v>
      </c>
      <c r="G76" s="109">
        <f t="shared" si="64"/>
        <v>1.0444412483819934</v>
      </c>
      <c r="H76" s="122">
        <f t="shared" si="67"/>
        <v>72.62</v>
      </c>
      <c r="I76" s="115">
        <v>75.36</v>
      </c>
      <c r="J76" s="122">
        <f t="shared" si="66"/>
        <v>75.36</v>
      </c>
      <c r="K76" s="115">
        <v>78.239999999999995</v>
      </c>
      <c r="U76" s="2"/>
      <c r="W76" s="3"/>
    </row>
    <row r="77" spans="2:32" x14ac:dyDescent="0.25">
      <c r="B77" s="595" t="s">
        <v>21</v>
      </c>
      <c r="C77" s="596"/>
      <c r="D77" s="80" t="s">
        <v>119</v>
      </c>
      <c r="E77" s="122">
        <v>54.4</v>
      </c>
      <c r="F77" s="119">
        <v>63.4</v>
      </c>
      <c r="G77" s="109">
        <f t="shared" si="64"/>
        <v>1.1654411764705883</v>
      </c>
      <c r="H77" s="122">
        <f t="shared" si="67"/>
        <v>63.4</v>
      </c>
      <c r="I77" s="115">
        <v>65.55</v>
      </c>
      <c r="J77" s="122">
        <f t="shared" si="66"/>
        <v>65.55</v>
      </c>
      <c r="K77" s="115">
        <v>67.83</v>
      </c>
      <c r="U77" s="2"/>
      <c r="W77" s="3"/>
    </row>
    <row r="78" spans="2:32" ht="15.75" thickBot="1" x14ac:dyDescent="0.3">
      <c r="B78" s="597" t="s">
        <v>4</v>
      </c>
      <c r="C78" s="598"/>
      <c r="D78" s="81" t="s">
        <v>124</v>
      </c>
      <c r="E78" s="123">
        <v>38.4</v>
      </c>
      <c r="F78" s="120">
        <v>39.56</v>
      </c>
      <c r="G78" s="110">
        <f t="shared" si="64"/>
        <v>1.0302083333333334</v>
      </c>
      <c r="H78" s="123">
        <f t="shared" si="67"/>
        <v>39.56</v>
      </c>
      <c r="I78" s="116">
        <v>40.96</v>
      </c>
      <c r="J78" s="123">
        <f t="shared" si="66"/>
        <v>40.96</v>
      </c>
      <c r="K78" s="116">
        <v>42.44</v>
      </c>
      <c r="U78" s="2"/>
      <c r="W78" s="3"/>
    </row>
    <row r="79" spans="2:32" ht="22.5" customHeight="1" thickBot="1" x14ac:dyDescent="0.3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T79" s="1"/>
      <c r="U79" s="5"/>
      <c r="V79" s="5"/>
      <c r="W79" s="1"/>
      <c r="X79" s="1"/>
      <c r="Y79" s="1"/>
      <c r="Z79" s="1"/>
      <c r="AA79" s="1"/>
      <c r="AB79" s="1"/>
      <c r="AC79" s="1"/>
      <c r="AD79" s="1"/>
      <c r="AE79" s="1"/>
      <c r="AF79" s="1"/>
    </row>
    <row r="80" spans="2:32" ht="24.75" customHeight="1" thickBot="1" x14ac:dyDescent="0.3">
      <c r="B80" s="537" t="s">
        <v>70</v>
      </c>
      <c r="C80" s="538"/>
      <c r="D80" s="538"/>
      <c r="E80" s="538"/>
      <c r="F80" s="538"/>
      <c r="G80" s="538"/>
      <c r="H80" s="538"/>
      <c r="I80" s="538"/>
      <c r="J80" s="538"/>
      <c r="K80" s="538"/>
      <c r="L80" s="538"/>
      <c r="M80" s="538"/>
      <c r="N80" s="538"/>
      <c r="O80" s="538"/>
      <c r="P80" s="538"/>
      <c r="Q80" s="538"/>
      <c r="R80" s="538"/>
      <c r="S80" s="538"/>
      <c r="T80" s="538"/>
      <c r="U80" s="538"/>
      <c r="V80" s="539"/>
      <c r="W80" s="1"/>
      <c r="X80" s="1"/>
      <c r="Y80" s="1"/>
      <c r="Z80" s="1"/>
      <c r="AA80" s="1"/>
      <c r="AB80" s="1"/>
      <c r="AC80" s="1"/>
      <c r="AD80" s="1"/>
      <c r="AE80" s="1"/>
      <c r="AF80" s="1"/>
    </row>
    <row r="81" spans="2:32" ht="19.5" customHeight="1" x14ac:dyDescent="0.25">
      <c r="B81" s="584" t="str">
        <f>B86</f>
        <v>Филиал</v>
      </c>
      <c r="C81" s="514" t="s">
        <v>36</v>
      </c>
      <c r="D81" s="540" t="s">
        <v>40</v>
      </c>
      <c r="E81" s="521">
        <f t="shared" ref="E81" si="68">E86</f>
        <v>2016</v>
      </c>
      <c r="F81" s="522"/>
      <c r="G81" s="513">
        <f t="shared" ref="G81" si="69">G86</f>
        <v>2017</v>
      </c>
      <c r="H81" s="510"/>
      <c r="I81" s="584">
        <v>2018</v>
      </c>
      <c r="J81" s="512"/>
      <c r="K81" s="511"/>
      <c r="L81" s="584">
        <f>L86</f>
        <v>2019</v>
      </c>
      <c r="M81" s="512"/>
      <c r="N81" s="511"/>
      <c r="O81" s="521">
        <f>O86</f>
        <v>2020</v>
      </c>
      <c r="P81" s="522"/>
      <c r="Q81" s="513">
        <f>Q86</f>
        <v>2021</v>
      </c>
      <c r="R81" s="522"/>
      <c r="S81" s="468">
        <v>2022</v>
      </c>
      <c r="T81" s="469"/>
      <c r="U81" s="468">
        <v>2023</v>
      </c>
      <c r="V81" s="469"/>
      <c r="W81" s="1"/>
      <c r="X81" s="1"/>
      <c r="Y81" s="1"/>
      <c r="Z81" s="1"/>
      <c r="AA81" s="1"/>
      <c r="AB81" s="1"/>
      <c r="AC81" s="1"/>
      <c r="AD81" s="1"/>
      <c r="AE81" s="1"/>
      <c r="AF81" s="1"/>
    </row>
    <row r="82" spans="2:32" ht="19.5" customHeight="1" thickBot="1" x14ac:dyDescent="0.3">
      <c r="B82" s="471"/>
      <c r="C82" s="489"/>
      <c r="D82" s="487"/>
      <c r="E82" s="144" t="s">
        <v>0</v>
      </c>
      <c r="F82" s="150" t="s">
        <v>1</v>
      </c>
      <c r="G82" s="24" t="s">
        <v>0</v>
      </c>
      <c r="H82" s="145" t="s">
        <v>1</v>
      </c>
      <c r="I82" s="144" t="s">
        <v>0</v>
      </c>
      <c r="J82" s="145" t="s">
        <v>1</v>
      </c>
      <c r="K82" s="108" t="s">
        <v>97</v>
      </c>
      <c r="L82" s="155" t="str">
        <f>L87</f>
        <v>1 п/г</v>
      </c>
      <c r="M82" s="156" t="str">
        <f>M87</f>
        <v>2 п/г</v>
      </c>
      <c r="N82" s="108" t="s">
        <v>97</v>
      </c>
      <c r="O82" s="144" t="str">
        <f>O87</f>
        <v>1 п/г</v>
      </c>
      <c r="P82" s="150" t="str">
        <f>P87</f>
        <v>2 п/г</v>
      </c>
      <c r="Q82" s="24" t="str">
        <f>Q87</f>
        <v>1 п/г</v>
      </c>
      <c r="R82" s="150" t="str">
        <f>R87</f>
        <v>2 п/г</v>
      </c>
      <c r="S82" s="155" t="s">
        <v>0</v>
      </c>
      <c r="T82" s="160" t="s">
        <v>1</v>
      </c>
      <c r="U82" s="155" t="s">
        <v>0</v>
      </c>
      <c r="V82" s="160" t="s">
        <v>1</v>
      </c>
      <c r="W82" s="1"/>
      <c r="X82" s="1"/>
      <c r="Y82" s="1"/>
      <c r="Z82" s="1"/>
      <c r="AA82" s="1"/>
      <c r="AB82" s="1"/>
      <c r="AC82" s="1"/>
      <c r="AD82" s="1"/>
      <c r="AE82" s="1"/>
      <c r="AF82" s="1"/>
    </row>
    <row r="83" spans="2:32" ht="19.5" customHeight="1" thickBot="1" x14ac:dyDescent="0.3">
      <c r="B83" s="58" t="s">
        <v>15</v>
      </c>
      <c r="C83" s="59" t="s">
        <v>37</v>
      </c>
      <c r="D83" s="60" t="s">
        <v>151</v>
      </c>
      <c r="E83" s="62"/>
      <c r="F83" s="57"/>
      <c r="G83" s="61">
        <v>452.79</v>
      </c>
      <c r="H83" s="63">
        <v>487.13</v>
      </c>
      <c r="I83" s="123">
        <v>487.13</v>
      </c>
      <c r="J83" s="120">
        <v>542.48</v>
      </c>
      <c r="K83" s="110">
        <f t="shared" ref="K83" si="70">J83/I83</f>
        <v>1.1136246997721349</v>
      </c>
      <c r="L83" s="123">
        <f t="shared" ref="L83" si="71">J83</f>
        <v>542.48</v>
      </c>
      <c r="M83" s="120">
        <v>570.21</v>
      </c>
      <c r="N83" s="110">
        <f t="shared" ref="N83" si="72">M83/L83</f>
        <v>1.0511170918743549</v>
      </c>
      <c r="O83" s="62">
        <f t="shared" ref="O83" si="73">M83</f>
        <v>570.21</v>
      </c>
      <c r="P83" s="57">
        <v>593.54</v>
      </c>
      <c r="Q83" s="61">
        <f>P83</f>
        <v>593.54</v>
      </c>
      <c r="R83" s="57">
        <v>614.37</v>
      </c>
      <c r="S83" s="61"/>
      <c r="T83" s="57"/>
      <c r="U83" s="61"/>
      <c r="V83" s="57"/>
      <c r="W83" s="1"/>
      <c r="X83" s="1"/>
      <c r="Y83" s="1"/>
      <c r="Z83" s="1"/>
      <c r="AA83" s="1"/>
      <c r="AB83" s="1"/>
      <c r="AC83" s="1"/>
      <c r="AD83" s="1"/>
      <c r="AE83" s="1"/>
      <c r="AF83" s="1"/>
    </row>
    <row r="84" spans="2:32" ht="22.5" customHeight="1" thickBot="1" x14ac:dyDescent="0.3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T84" s="1"/>
      <c r="U84" s="5"/>
      <c r="V84" s="5"/>
      <c r="W84" s="1"/>
      <c r="X84" s="1"/>
      <c r="Y84" s="1"/>
      <c r="Z84" s="1"/>
      <c r="AA84" s="1"/>
      <c r="AB84" s="1"/>
      <c r="AC84" s="1"/>
      <c r="AD84" s="1"/>
      <c r="AE84" s="1"/>
      <c r="AF84" s="1"/>
    </row>
    <row r="85" spans="2:32" ht="20.25" customHeight="1" thickBot="1" x14ac:dyDescent="0.3">
      <c r="B85" s="537" t="s">
        <v>71</v>
      </c>
      <c r="C85" s="538"/>
      <c r="D85" s="538"/>
      <c r="E85" s="538"/>
      <c r="F85" s="538"/>
      <c r="G85" s="538"/>
      <c r="H85" s="538"/>
      <c r="I85" s="538"/>
      <c r="J85" s="538"/>
      <c r="K85" s="538"/>
      <c r="L85" s="538"/>
      <c r="M85" s="538"/>
      <c r="N85" s="538"/>
      <c r="O85" s="538"/>
      <c r="P85" s="538"/>
      <c r="Q85" s="538"/>
      <c r="R85" s="538"/>
      <c r="S85" s="538"/>
      <c r="T85" s="538"/>
      <c r="U85" s="538"/>
      <c r="V85" s="539"/>
      <c r="W85" s="1"/>
      <c r="X85" s="1"/>
      <c r="Y85" s="1"/>
      <c r="Z85" s="1"/>
      <c r="AA85" s="1"/>
      <c r="AB85" s="1"/>
      <c r="AC85" s="1"/>
      <c r="AD85" s="1"/>
      <c r="AE85" s="1"/>
      <c r="AF85" s="1"/>
    </row>
    <row r="86" spans="2:32" ht="18" customHeight="1" x14ac:dyDescent="0.25">
      <c r="B86" s="584" t="str">
        <f>B21</f>
        <v>Филиал</v>
      </c>
      <c r="C86" s="514" t="s">
        <v>36</v>
      </c>
      <c r="D86" s="540" t="s">
        <v>40</v>
      </c>
      <c r="E86" s="521">
        <f>E21</f>
        <v>2016</v>
      </c>
      <c r="F86" s="522"/>
      <c r="G86" s="513">
        <f>G21</f>
        <v>2017</v>
      </c>
      <c r="H86" s="510"/>
      <c r="I86" s="584">
        <v>2018</v>
      </c>
      <c r="J86" s="512"/>
      <c r="K86" s="511"/>
      <c r="L86" s="584">
        <f>L21</f>
        <v>2019</v>
      </c>
      <c r="M86" s="512"/>
      <c r="N86" s="511"/>
      <c r="O86" s="521">
        <f>O21</f>
        <v>2020</v>
      </c>
      <c r="P86" s="522"/>
      <c r="Q86" s="513">
        <f>Q21</f>
        <v>2021</v>
      </c>
      <c r="R86" s="522"/>
      <c r="S86" s="468">
        <v>2022</v>
      </c>
      <c r="T86" s="469"/>
      <c r="U86" s="468">
        <v>2023</v>
      </c>
      <c r="V86" s="469"/>
      <c r="W86" s="1"/>
      <c r="X86" s="1"/>
      <c r="Y86" s="1"/>
      <c r="Z86" s="1"/>
      <c r="AA86" s="1"/>
      <c r="AB86" s="1"/>
      <c r="AC86" s="1"/>
      <c r="AD86" s="1"/>
      <c r="AE86" s="1"/>
      <c r="AF86" s="1"/>
    </row>
    <row r="87" spans="2:32" ht="18" customHeight="1" thickBot="1" x14ac:dyDescent="0.3">
      <c r="B87" s="471"/>
      <c r="C87" s="489"/>
      <c r="D87" s="487"/>
      <c r="E87" s="144" t="str">
        <f>E22</f>
        <v>1 п/г</v>
      </c>
      <c r="F87" s="150" t="str">
        <f>F22</f>
        <v>2 п/г</v>
      </c>
      <c r="G87" s="24" t="str">
        <f>G22</f>
        <v>1 п/г</v>
      </c>
      <c r="H87" s="145" t="str">
        <f>H22</f>
        <v>2 п/г</v>
      </c>
      <c r="I87" s="144" t="s">
        <v>0</v>
      </c>
      <c r="J87" s="145" t="s">
        <v>1</v>
      </c>
      <c r="K87" s="108" t="s">
        <v>97</v>
      </c>
      <c r="L87" s="155" t="str">
        <f>L22</f>
        <v>1 п/г</v>
      </c>
      <c r="M87" s="156" t="str">
        <f>M22</f>
        <v>2 п/г</v>
      </c>
      <c r="N87" s="108" t="s">
        <v>97</v>
      </c>
      <c r="O87" s="144" t="str">
        <f>O22</f>
        <v>1 п/г</v>
      </c>
      <c r="P87" s="150" t="str">
        <f>P22</f>
        <v>2 п/г</v>
      </c>
      <c r="Q87" s="24" t="str">
        <f>Q22</f>
        <v>1 п/г</v>
      </c>
      <c r="R87" s="150" t="str">
        <f>R22</f>
        <v>2 п/г</v>
      </c>
      <c r="S87" s="155" t="s">
        <v>0</v>
      </c>
      <c r="T87" s="160" t="s">
        <v>1</v>
      </c>
      <c r="U87" s="155" t="s">
        <v>0</v>
      </c>
      <c r="V87" s="160" t="s">
        <v>1</v>
      </c>
      <c r="W87" s="1"/>
      <c r="X87" s="1"/>
      <c r="Y87" s="1"/>
      <c r="Z87" s="1"/>
      <c r="AA87" s="1"/>
      <c r="AB87" s="1"/>
      <c r="AC87" s="1"/>
      <c r="AD87" s="1"/>
      <c r="AE87" s="1"/>
      <c r="AF87" s="1"/>
    </row>
    <row r="88" spans="2:32" ht="18" customHeight="1" x14ac:dyDescent="0.25">
      <c r="B88" s="70" t="s">
        <v>16</v>
      </c>
      <c r="C88" s="146" t="s">
        <v>114</v>
      </c>
      <c r="D88" s="148" t="s">
        <v>132</v>
      </c>
      <c r="E88" s="121"/>
      <c r="F88" s="117"/>
      <c r="G88" s="25"/>
      <c r="H88" s="118"/>
      <c r="I88" s="122"/>
      <c r="J88" s="119"/>
      <c r="K88" s="109"/>
      <c r="L88" s="122">
        <f>L14</f>
        <v>1604.48</v>
      </c>
      <c r="M88" s="119">
        <f>M14</f>
        <v>1694.79</v>
      </c>
      <c r="N88" s="109">
        <f t="shared" ref="N88:N90" si="74">M88/L88</f>
        <v>1.0562861487834063</v>
      </c>
      <c r="O88" s="73">
        <f t="shared" ref="O88:V88" si="75">O14</f>
        <v>1694.79</v>
      </c>
      <c r="P88" s="143">
        <f t="shared" si="75"/>
        <v>1740.6</v>
      </c>
      <c r="Q88" s="26">
        <f t="shared" si="75"/>
        <v>1740.6</v>
      </c>
      <c r="R88" s="143">
        <f t="shared" si="75"/>
        <v>1788.89</v>
      </c>
      <c r="S88" s="26">
        <f t="shared" si="75"/>
        <v>1788.89</v>
      </c>
      <c r="T88" s="154">
        <f t="shared" si="75"/>
        <v>1838.64</v>
      </c>
      <c r="U88" s="26">
        <f t="shared" si="75"/>
        <v>1838.64</v>
      </c>
      <c r="V88" s="154">
        <f t="shared" si="75"/>
        <v>1889.91</v>
      </c>
      <c r="W88" s="1"/>
      <c r="X88" s="1"/>
      <c r="Y88" s="1"/>
      <c r="Z88" s="1"/>
      <c r="AA88" s="1"/>
      <c r="AB88" s="1"/>
      <c r="AC88" s="1"/>
      <c r="AD88" s="1"/>
      <c r="AE88" s="1"/>
      <c r="AF88" s="1"/>
    </row>
    <row r="89" spans="2:32" ht="18" customHeight="1" x14ac:dyDescent="0.25">
      <c r="B89" s="65" t="str">
        <f>B28</f>
        <v>г.Ковров</v>
      </c>
      <c r="C89" s="29" t="s">
        <v>37</v>
      </c>
      <c r="D89" s="22" t="s">
        <v>149</v>
      </c>
      <c r="E89" s="122"/>
      <c r="F89" s="115"/>
      <c r="G89" s="26">
        <v>1360.5</v>
      </c>
      <c r="H89" s="119">
        <v>1309.8699999999999</v>
      </c>
      <c r="I89" s="122">
        <v>1309.8699999999999</v>
      </c>
      <c r="J89" s="119">
        <v>1382.89</v>
      </c>
      <c r="K89" s="109">
        <f t="shared" ref="K89" si="76">J89/I89</f>
        <v>1.0557459900600825</v>
      </c>
      <c r="L89" s="122">
        <f t="shared" ref="L89" si="77">J89</f>
        <v>1382.89</v>
      </c>
      <c r="M89" s="119">
        <v>1438.86</v>
      </c>
      <c r="N89" s="109">
        <f t="shared" si="74"/>
        <v>1.0404732118968245</v>
      </c>
      <c r="O89" s="122">
        <f t="shared" ref="O89" si="78">M89</f>
        <v>1438.86</v>
      </c>
      <c r="P89" s="115">
        <v>1478.84</v>
      </c>
      <c r="Q89" s="26">
        <f>P89</f>
        <v>1478.84</v>
      </c>
      <c r="R89" s="115">
        <v>1520.86</v>
      </c>
      <c r="S89" s="26"/>
      <c r="T89" s="115"/>
      <c r="U89" s="26"/>
      <c r="V89" s="115"/>
      <c r="W89" s="1"/>
      <c r="X89" s="1"/>
      <c r="Y89" s="1"/>
      <c r="Z89" s="1"/>
      <c r="AA89" s="1"/>
      <c r="AB89" s="1"/>
      <c r="AC89" s="1"/>
      <c r="AD89" s="1"/>
      <c r="AE89" s="1"/>
      <c r="AF89" s="1"/>
    </row>
    <row r="90" spans="2:32" ht="18" customHeight="1" thickBot="1" x14ac:dyDescent="0.3">
      <c r="B90" s="66" t="str">
        <f>B39</f>
        <v>пос.Содышка</v>
      </c>
      <c r="C90" s="30" t="s">
        <v>113</v>
      </c>
      <c r="D90" s="23" t="s">
        <v>144</v>
      </c>
      <c r="E90" s="123"/>
      <c r="F90" s="116"/>
      <c r="G90" s="27"/>
      <c r="H90" s="120"/>
      <c r="I90" s="123"/>
      <c r="J90" s="120"/>
      <c r="K90" s="110"/>
      <c r="L90" s="123">
        <v>1473.67</v>
      </c>
      <c r="M90" s="120">
        <v>1580.11</v>
      </c>
      <c r="N90" s="110">
        <f t="shared" si="74"/>
        <v>1.0722278393398792</v>
      </c>
      <c r="O90" s="69">
        <f>M90</f>
        <v>1580.11</v>
      </c>
      <c r="P90" s="64">
        <v>1624.06</v>
      </c>
      <c r="Q90" s="67">
        <f>P90</f>
        <v>1624.06</v>
      </c>
      <c r="R90" s="64">
        <v>1670.32</v>
      </c>
      <c r="S90" s="67"/>
      <c r="T90" s="64"/>
      <c r="U90" s="67"/>
      <c r="V90" s="64"/>
      <c r="W90" s="1"/>
      <c r="X90" s="1"/>
      <c r="Y90" s="1"/>
      <c r="Z90" s="1"/>
      <c r="AA90" s="1"/>
      <c r="AB90" s="1"/>
      <c r="AC90" s="1"/>
      <c r="AD90" s="1"/>
      <c r="AE90" s="1"/>
      <c r="AF90" s="1"/>
    </row>
    <row r="91" spans="2:32" ht="22.5" customHeight="1" thickBot="1" x14ac:dyDescent="0.3">
      <c r="B91" s="7"/>
      <c r="C91" s="8"/>
      <c r="D91" s="8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T91" s="1"/>
      <c r="U91" s="5"/>
      <c r="V91" s="5"/>
      <c r="W91" s="1"/>
      <c r="X91" s="1"/>
      <c r="Y91" s="1"/>
      <c r="Z91" s="1"/>
      <c r="AA91" s="1"/>
      <c r="AB91" s="1"/>
      <c r="AC91" s="1"/>
      <c r="AD91" s="1"/>
      <c r="AE91" s="1"/>
      <c r="AF91" s="1"/>
    </row>
    <row r="92" spans="2:32" ht="24" customHeight="1" thickBot="1" x14ac:dyDescent="0.3">
      <c r="B92" s="537" t="s">
        <v>34</v>
      </c>
      <c r="C92" s="538"/>
      <c r="D92" s="538"/>
      <c r="E92" s="538"/>
      <c r="F92" s="538"/>
      <c r="G92" s="538"/>
      <c r="H92" s="538"/>
      <c r="I92" s="538"/>
      <c r="J92" s="539"/>
      <c r="Z92" s="1"/>
      <c r="AA92" s="1"/>
      <c r="AB92" s="1"/>
      <c r="AC92" s="1"/>
      <c r="AD92" s="1"/>
    </row>
    <row r="93" spans="2:32" ht="24" customHeight="1" thickBot="1" x14ac:dyDescent="0.3">
      <c r="B93" s="498" t="s">
        <v>95</v>
      </c>
      <c r="C93" s="499"/>
      <c r="D93" s="499"/>
      <c r="E93" s="499"/>
      <c r="F93" s="499"/>
      <c r="G93" s="499"/>
      <c r="H93" s="499"/>
      <c r="I93" s="499"/>
      <c r="J93" s="500"/>
      <c r="Z93" s="1"/>
      <c r="AA93" s="1"/>
      <c r="AB93" s="1"/>
      <c r="AC93" s="1"/>
      <c r="AD93" s="1"/>
    </row>
    <row r="94" spans="2:32" ht="15.75" customHeight="1" thickBot="1" x14ac:dyDescent="0.3">
      <c r="B94" s="468" t="s">
        <v>5</v>
      </c>
      <c r="C94" s="467"/>
      <c r="D94" s="488" t="s">
        <v>40</v>
      </c>
      <c r="E94" s="501">
        <v>2019</v>
      </c>
      <c r="F94" s="502"/>
      <c r="G94" s="502"/>
      <c r="H94" s="502"/>
      <c r="I94" s="502"/>
      <c r="J94" s="503"/>
      <c r="Z94" s="1"/>
      <c r="AA94" s="1"/>
      <c r="AB94" s="1"/>
      <c r="AC94" s="1"/>
      <c r="AD94" s="1"/>
    </row>
    <row r="95" spans="2:32" ht="15.75" customHeight="1" x14ac:dyDescent="0.25">
      <c r="B95" s="541"/>
      <c r="C95" s="533"/>
      <c r="D95" s="514"/>
      <c r="E95" s="512" t="str">
        <f>I82</f>
        <v>1 п/г</v>
      </c>
      <c r="F95" s="513"/>
      <c r="G95" s="510" t="str">
        <f>J82</f>
        <v>2 п/г</v>
      </c>
      <c r="H95" s="511"/>
      <c r="I95" s="468" t="s">
        <v>98</v>
      </c>
      <c r="J95" s="469"/>
      <c r="Z95" s="1"/>
      <c r="AA95" s="1"/>
      <c r="AB95" s="1"/>
      <c r="AC95" s="1"/>
      <c r="AD95" s="1"/>
    </row>
    <row r="96" spans="2:32" ht="29.25" customHeight="1" thickBot="1" x14ac:dyDescent="0.3">
      <c r="B96" s="523"/>
      <c r="C96" s="542"/>
      <c r="D96" s="489"/>
      <c r="E96" s="91" t="s">
        <v>32</v>
      </c>
      <c r="F96" s="84" t="s">
        <v>33</v>
      </c>
      <c r="G96" s="84" t="s">
        <v>32</v>
      </c>
      <c r="H96" s="85" t="s">
        <v>33</v>
      </c>
      <c r="I96" s="103" t="s">
        <v>32</v>
      </c>
      <c r="J96" s="85" t="s">
        <v>33</v>
      </c>
      <c r="Z96" s="1"/>
      <c r="AA96" s="1"/>
      <c r="AB96" s="1"/>
      <c r="AC96" s="1"/>
      <c r="AD96" s="1"/>
    </row>
    <row r="97" spans="2:30" ht="30.75" customHeight="1" thickBot="1" x14ac:dyDescent="0.3">
      <c r="B97" s="529" t="s">
        <v>20</v>
      </c>
      <c r="C97" s="530"/>
      <c r="D97" s="93" t="s">
        <v>155</v>
      </c>
      <c r="E97" s="92">
        <v>60.21</v>
      </c>
      <c r="F97" s="87">
        <v>2654.57</v>
      </c>
      <c r="G97" s="86">
        <v>63.21</v>
      </c>
      <c r="H97" s="88">
        <v>2920.02</v>
      </c>
      <c r="I97" s="124">
        <f>G97/E97</f>
        <v>1.0498256103637269</v>
      </c>
      <c r="J97" s="125">
        <f>H97/F97</f>
        <v>1.0999973630380815</v>
      </c>
      <c r="Z97" s="1"/>
      <c r="AA97" s="1"/>
      <c r="AB97" s="1"/>
      <c r="AC97" s="1"/>
      <c r="AD97" s="1"/>
    </row>
    <row r="98" spans="2:30" ht="24.75" customHeight="1" thickBot="1" x14ac:dyDescent="0.3">
      <c r="B98" s="498" t="s">
        <v>96</v>
      </c>
      <c r="C98" s="499"/>
      <c r="D98" s="499"/>
      <c r="E98" s="499"/>
      <c r="F98" s="499"/>
      <c r="G98" s="499"/>
      <c r="H98" s="499"/>
      <c r="I98" s="499"/>
      <c r="J98" s="500"/>
      <c r="K98" s="147"/>
      <c r="L98" s="147"/>
      <c r="M98" s="42"/>
      <c r="N98" s="42"/>
      <c r="O98" s="42"/>
      <c r="P98" s="42"/>
      <c r="Q98" s="42"/>
      <c r="Z98" s="1"/>
      <c r="AA98" s="1"/>
      <c r="AB98" s="1"/>
      <c r="AC98" s="1"/>
      <c r="AD98" s="1"/>
    </row>
    <row r="99" spans="2:30" ht="15" customHeight="1" thickBot="1" x14ac:dyDescent="0.3">
      <c r="B99" s="468" t="s">
        <v>5</v>
      </c>
      <c r="C99" s="467"/>
      <c r="D99" s="488" t="s">
        <v>40</v>
      </c>
      <c r="E99" s="501">
        <f>E94</f>
        <v>2019</v>
      </c>
      <c r="F99" s="502"/>
      <c r="G99" s="502"/>
      <c r="H99" s="502"/>
      <c r="I99" s="502"/>
      <c r="J99" s="503"/>
      <c r="K99" s="147"/>
      <c r="L99" s="147"/>
      <c r="M99" s="42"/>
      <c r="N99" s="42"/>
      <c r="O99" s="42"/>
      <c r="P99" s="42"/>
      <c r="Q99" s="42"/>
      <c r="Z99" s="1"/>
      <c r="AA99" s="1"/>
      <c r="AB99" s="1"/>
      <c r="AC99" s="1"/>
      <c r="AD99" s="1"/>
    </row>
    <row r="100" spans="2:30" ht="14.25" customHeight="1" x14ac:dyDescent="0.25">
      <c r="B100" s="541"/>
      <c r="C100" s="533"/>
      <c r="D100" s="514"/>
      <c r="E100" s="512" t="str">
        <f>E95</f>
        <v>1 п/г</v>
      </c>
      <c r="F100" s="513"/>
      <c r="G100" s="510" t="str">
        <f>G95</f>
        <v>2 п/г</v>
      </c>
      <c r="H100" s="511"/>
      <c r="I100" s="468" t="s">
        <v>98</v>
      </c>
      <c r="J100" s="469"/>
      <c r="K100" s="147"/>
      <c r="L100" s="147"/>
      <c r="M100" s="42"/>
      <c r="N100" s="42"/>
      <c r="O100" s="42"/>
      <c r="P100" s="42"/>
      <c r="Q100" s="42"/>
      <c r="Z100" s="1"/>
      <c r="AA100" s="1"/>
      <c r="AB100" s="1"/>
      <c r="AC100" s="1"/>
      <c r="AD100" s="1"/>
    </row>
    <row r="101" spans="2:30" ht="30.75" customHeight="1" thickBot="1" x14ac:dyDescent="0.3">
      <c r="B101" s="523"/>
      <c r="C101" s="542"/>
      <c r="D101" s="489"/>
      <c r="E101" s="91" t="s">
        <v>32</v>
      </c>
      <c r="F101" s="84" t="s">
        <v>33</v>
      </c>
      <c r="G101" s="84" t="s">
        <v>32</v>
      </c>
      <c r="H101" s="85" t="s">
        <v>33</v>
      </c>
      <c r="I101" s="103" t="s">
        <v>32</v>
      </c>
      <c r="J101" s="85" t="s">
        <v>33</v>
      </c>
      <c r="K101" s="147"/>
      <c r="L101" s="147"/>
      <c r="M101" s="42"/>
      <c r="N101" s="42"/>
      <c r="O101" s="42"/>
      <c r="P101" s="42"/>
      <c r="Q101" s="42"/>
      <c r="Z101" s="1"/>
      <c r="AA101" s="1"/>
      <c r="AB101" s="1"/>
      <c r="AC101" s="1"/>
      <c r="AD101" s="1"/>
    </row>
    <row r="102" spans="2:30" ht="30.75" customHeight="1" thickBot="1" x14ac:dyDescent="0.3">
      <c r="B102" s="529" t="str">
        <f>B97</f>
        <v>Селивановский филиал</v>
      </c>
      <c r="C102" s="530"/>
      <c r="D102" s="93" t="str">
        <f>D97</f>
        <v>от 20.12.2018 №53/33</v>
      </c>
      <c r="E102" s="94">
        <f>E97*1.2</f>
        <v>72.251999999999995</v>
      </c>
      <c r="F102" s="87">
        <f>F97*1.2</f>
        <v>3185.4839999999999</v>
      </c>
      <c r="G102" s="89">
        <f t="shared" ref="G102:H102" si="79">G97*1.2</f>
        <v>75.852000000000004</v>
      </c>
      <c r="H102" s="88">
        <f t="shared" si="79"/>
        <v>3504.0239999999999</v>
      </c>
      <c r="I102" s="124">
        <f>G102/E102</f>
        <v>1.0498256103637271</v>
      </c>
      <c r="J102" s="125">
        <f>H102/F102</f>
        <v>1.0999973630380815</v>
      </c>
      <c r="K102" s="147"/>
      <c r="L102" s="147"/>
      <c r="M102" s="42"/>
      <c r="N102" s="42"/>
      <c r="O102" s="42"/>
      <c r="P102" s="42"/>
      <c r="Q102" s="42"/>
      <c r="Z102" s="1"/>
      <c r="AA102" s="1"/>
      <c r="AB102" s="1"/>
      <c r="AC102" s="1"/>
      <c r="AD102" s="1"/>
    </row>
    <row r="103" spans="2:30" ht="24" customHeight="1" thickBot="1" x14ac:dyDescent="0.3">
      <c r="J103" s="1"/>
      <c r="K103" s="1"/>
      <c r="Q103" s="6"/>
      <c r="Z103" s="1"/>
      <c r="AA103" s="1"/>
      <c r="AB103" s="1"/>
      <c r="AC103" s="1"/>
      <c r="AD103" s="1"/>
    </row>
    <row r="104" spans="2:30" ht="21" customHeight="1" thickBot="1" x14ac:dyDescent="0.3">
      <c r="B104" s="474" t="s">
        <v>115</v>
      </c>
      <c r="C104" s="475"/>
      <c r="D104" s="475"/>
      <c r="E104" s="475"/>
      <c r="F104" s="475"/>
      <c r="G104" s="475"/>
      <c r="H104" s="475"/>
      <c r="I104" s="475"/>
      <c r="J104" s="475"/>
      <c r="K104" s="590"/>
    </row>
    <row r="105" spans="2:30" x14ac:dyDescent="0.25">
      <c r="B105" s="521" t="s">
        <v>5</v>
      </c>
      <c r="C105" s="522"/>
      <c r="D105" s="525" t="s">
        <v>40</v>
      </c>
      <c r="E105" s="556">
        <v>2019</v>
      </c>
      <c r="F105" s="557"/>
      <c r="G105" s="558"/>
      <c r="H105" s="591">
        <v>2020</v>
      </c>
      <c r="I105" s="592"/>
      <c r="J105" s="591">
        <v>2021</v>
      </c>
      <c r="K105" s="592"/>
      <c r="U105" s="2"/>
      <c r="W105" s="3"/>
    </row>
    <row r="106" spans="2:30" ht="15.75" thickBot="1" x14ac:dyDescent="0.25">
      <c r="B106" s="523"/>
      <c r="C106" s="524"/>
      <c r="D106" s="526"/>
      <c r="E106" s="78" t="s">
        <v>0</v>
      </c>
      <c r="F106" s="129" t="s">
        <v>1</v>
      </c>
      <c r="G106" s="108" t="s">
        <v>97</v>
      </c>
      <c r="H106" s="78" t="s">
        <v>0</v>
      </c>
      <c r="I106" s="172" t="s">
        <v>1</v>
      </c>
      <c r="J106" s="78" t="s">
        <v>0</v>
      </c>
      <c r="K106" s="172" t="s">
        <v>1</v>
      </c>
      <c r="U106" s="2"/>
      <c r="W106" s="3"/>
    </row>
    <row r="107" spans="2:30" ht="15.75" thickBot="1" x14ac:dyDescent="0.3">
      <c r="B107" s="588" t="s">
        <v>20</v>
      </c>
      <c r="C107" s="589"/>
      <c r="D107" s="174" t="s">
        <v>156</v>
      </c>
      <c r="E107" s="62">
        <v>60.21</v>
      </c>
      <c r="F107" s="63">
        <v>63.21</v>
      </c>
      <c r="G107" s="173">
        <f t="shared" ref="G107" si="80">F107/E107</f>
        <v>1.0498256103637269</v>
      </c>
      <c r="H107" s="62">
        <f t="shared" ref="H107" si="81">F107</f>
        <v>63.21</v>
      </c>
      <c r="I107" s="57">
        <v>65.7</v>
      </c>
      <c r="J107" s="62">
        <f t="shared" ref="J107" si="82">I107</f>
        <v>65.7</v>
      </c>
      <c r="K107" s="57">
        <v>68.28</v>
      </c>
      <c r="U107" s="2"/>
      <c r="W107" s="3"/>
    </row>
    <row r="108" spans="2:30" ht="24" customHeight="1" thickBot="1" x14ac:dyDescent="0.3">
      <c r="J108" s="1"/>
      <c r="K108" s="1"/>
      <c r="Q108" s="6"/>
      <c r="Z108" s="1"/>
      <c r="AA108" s="1"/>
      <c r="AB108" s="1"/>
      <c r="AC108" s="1"/>
      <c r="AD108" s="1"/>
    </row>
    <row r="109" spans="2:30" ht="25.5" customHeight="1" thickBot="1" x14ac:dyDescent="0.3">
      <c r="B109" s="537" t="s">
        <v>35</v>
      </c>
      <c r="C109" s="538"/>
      <c r="D109" s="538"/>
      <c r="E109" s="538"/>
      <c r="F109" s="538"/>
      <c r="G109" s="538"/>
      <c r="H109" s="538"/>
      <c r="I109" s="538"/>
      <c r="J109" s="539"/>
      <c r="K109" s="147"/>
      <c r="L109" s="147"/>
      <c r="M109" s="42"/>
      <c r="N109" s="42"/>
      <c r="O109" s="42"/>
      <c r="P109" s="42"/>
      <c r="Q109" s="42"/>
      <c r="Z109" s="1"/>
      <c r="AA109" s="1"/>
      <c r="AB109" s="1"/>
      <c r="AC109" s="1"/>
      <c r="AD109" s="1"/>
    </row>
    <row r="110" spans="2:30" ht="25.5" customHeight="1" thickBot="1" x14ac:dyDescent="0.3">
      <c r="B110" s="498" t="s">
        <v>95</v>
      </c>
      <c r="C110" s="499"/>
      <c r="D110" s="499"/>
      <c r="E110" s="499"/>
      <c r="F110" s="499"/>
      <c r="G110" s="499"/>
      <c r="H110" s="499"/>
      <c r="I110" s="499"/>
      <c r="J110" s="500"/>
      <c r="K110" s="147"/>
      <c r="L110" s="147"/>
      <c r="M110" s="42"/>
      <c r="N110" s="42"/>
      <c r="O110" s="42"/>
      <c r="P110" s="42"/>
      <c r="Q110" s="42"/>
      <c r="Z110" s="1"/>
      <c r="AA110" s="1"/>
      <c r="AB110" s="1"/>
      <c r="AC110" s="1"/>
      <c r="AD110" s="1"/>
    </row>
    <row r="111" spans="2:30" ht="15.75" thickBot="1" x14ac:dyDescent="0.3">
      <c r="B111" s="468" t="s">
        <v>5</v>
      </c>
      <c r="C111" s="469"/>
      <c r="D111" s="486" t="s">
        <v>40</v>
      </c>
      <c r="E111" s="501">
        <v>2019</v>
      </c>
      <c r="F111" s="502"/>
      <c r="G111" s="502"/>
      <c r="H111" s="502"/>
      <c r="I111" s="502"/>
      <c r="J111" s="503"/>
    </row>
    <row r="112" spans="2:30" x14ac:dyDescent="0.25">
      <c r="B112" s="541"/>
      <c r="C112" s="554"/>
      <c r="D112" s="540"/>
      <c r="E112" s="521" t="str">
        <f>E95</f>
        <v>1 п/г</v>
      </c>
      <c r="F112" s="535"/>
      <c r="G112" s="535" t="str">
        <f>G95</f>
        <v>2 п/г</v>
      </c>
      <c r="H112" s="522"/>
      <c r="I112" s="468" t="s">
        <v>98</v>
      </c>
      <c r="J112" s="469"/>
    </row>
    <row r="113" spans="2:12" ht="29.25" thickBot="1" x14ac:dyDescent="0.3">
      <c r="B113" s="523"/>
      <c r="C113" s="524"/>
      <c r="D113" s="487"/>
      <c r="E113" s="103" t="s">
        <v>32</v>
      </c>
      <c r="F113" s="84" t="s">
        <v>33</v>
      </c>
      <c r="G113" s="84" t="s">
        <v>32</v>
      </c>
      <c r="H113" s="85" t="s">
        <v>33</v>
      </c>
      <c r="I113" s="103" t="s">
        <v>32</v>
      </c>
      <c r="J113" s="85" t="s">
        <v>33</v>
      </c>
    </row>
    <row r="114" spans="2:12" x14ac:dyDescent="0.25">
      <c r="B114" s="527" t="s">
        <v>7</v>
      </c>
      <c r="C114" s="528"/>
      <c r="D114" s="97" t="s">
        <v>160</v>
      </c>
      <c r="E114" s="100">
        <v>49.96</v>
      </c>
      <c r="F114" s="83">
        <v>2365.04</v>
      </c>
      <c r="G114" s="9">
        <v>51.76</v>
      </c>
      <c r="H114" s="117">
        <v>2446.98</v>
      </c>
      <c r="I114" s="126">
        <f t="shared" ref="I114:I125" si="83">G114/E114</f>
        <v>1.0360288230584467</v>
      </c>
      <c r="J114" s="111">
        <f t="shared" ref="J114:J119" si="84">H114/F114</f>
        <v>1.0346463484761357</v>
      </c>
      <c r="L114" s="132"/>
    </row>
    <row r="115" spans="2:12" x14ac:dyDescent="0.25">
      <c r="B115" s="464" t="s">
        <v>10</v>
      </c>
      <c r="C115" s="465"/>
      <c r="D115" s="98" t="s">
        <v>133</v>
      </c>
      <c r="E115" s="101">
        <v>19.46</v>
      </c>
      <c r="F115" s="114">
        <f>3209/1.2</f>
        <v>2674.166666666667</v>
      </c>
      <c r="G115" s="175">
        <v>19.899999999999999</v>
      </c>
      <c r="H115" s="115">
        <f>3346.4/1.2</f>
        <v>2788.666666666667</v>
      </c>
      <c r="I115" s="127">
        <f t="shared" si="83"/>
        <v>1.0226104830421376</v>
      </c>
      <c r="J115" s="109">
        <f t="shared" si="84"/>
        <v>1.042817076971019</v>
      </c>
      <c r="L115" s="132"/>
    </row>
    <row r="116" spans="2:12" x14ac:dyDescent="0.25">
      <c r="B116" s="464" t="s">
        <v>14</v>
      </c>
      <c r="C116" s="465"/>
      <c r="D116" s="98" t="s">
        <v>146</v>
      </c>
      <c r="E116" s="101">
        <v>16.77</v>
      </c>
      <c r="F116" s="114">
        <v>2060.5700000000002</v>
      </c>
      <c r="G116" s="113">
        <v>17.89</v>
      </c>
      <c r="H116" s="115">
        <v>2142.9899999999998</v>
      </c>
      <c r="I116" s="127">
        <f t="shared" si="83"/>
        <v>1.0667859272510436</v>
      </c>
      <c r="J116" s="109">
        <f t="shared" si="84"/>
        <v>1.0399986411526905</v>
      </c>
      <c r="L116" s="132"/>
    </row>
    <row r="117" spans="2:12" x14ac:dyDescent="0.25">
      <c r="B117" s="464" t="s">
        <v>2</v>
      </c>
      <c r="C117" s="465"/>
      <c r="D117" s="98" t="s">
        <v>142</v>
      </c>
      <c r="E117" s="101">
        <v>30.3</v>
      </c>
      <c r="F117" s="114">
        <v>2001.01</v>
      </c>
      <c r="G117" s="113">
        <v>30.82</v>
      </c>
      <c r="H117" s="115">
        <v>2001.01</v>
      </c>
      <c r="I117" s="127">
        <f t="shared" si="83"/>
        <v>1.0171617161716171</v>
      </c>
      <c r="J117" s="109">
        <f t="shared" si="84"/>
        <v>1</v>
      </c>
      <c r="L117" s="132"/>
    </row>
    <row r="118" spans="2:12" x14ac:dyDescent="0.25">
      <c r="B118" s="464" t="s">
        <v>18</v>
      </c>
      <c r="C118" s="465"/>
      <c r="D118" s="98" t="s">
        <v>153</v>
      </c>
      <c r="E118" s="101">
        <v>35.590000000000003</v>
      </c>
      <c r="F118" s="114">
        <v>2000.06</v>
      </c>
      <c r="G118" s="113">
        <v>36.74</v>
      </c>
      <c r="H118" s="115">
        <v>2080.06</v>
      </c>
      <c r="I118" s="127">
        <f t="shared" si="83"/>
        <v>1.0323124473166618</v>
      </c>
      <c r="J118" s="109">
        <f t="shared" si="84"/>
        <v>1.039998800035999</v>
      </c>
      <c r="L118" s="132"/>
    </row>
    <row r="119" spans="2:12" x14ac:dyDescent="0.25">
      <c r="B119" s="464" t="s">
        <v>19</v>
      </c>
      <c r="C119" s="465"/>
      <c r="D119" s="98" t="s">
        <v>135</v>
      </c>
      <c r="E119" s="101">
        <v>20.69</v>
      </c>
      <c r="F119" s="114">
        <v>1983.22</v>
      </c>
      <c r="G119" s="113">
        <v>20.66</v>
      </c>
      <c r="H119" s="115">
        <v>2046.59</v>
      </c>
      <c r="I119" s="127">
        <f t="shared" si="83"/>
        <v>0.99855002416626382</v>
      </c>
      <c r="J119" s="109">
        <f t="shared" si="84"/>
        <v>1.0319530863948527</v>
      </c>
    </row>
    <row r="120" spans="2:12" x14ac:dyDescent="0.25">
      <c r="B120" s="464" t="s">
        <v>26</v>
      </c>
      <c r="C120" s="465"/>
      <c r="D120" s="507" t="s">
        <v>137</v>
      </c>
      <c r="E120" s="573"/>
      <c r="F120" s="574"/>
      <c r="G120" s="552"/>
      <c r="H120" s="553"/>
      <c r="I120" s="515"/>
      <c r="J120" s="516"/>
    </row>
    <row r="121" spans="2:12" x14ac:dyDescent="0.25">
      <c r="B121" s="548" t="s">
        <v>27</v>
      </c>
      <c r="C121" s="549"/>
      <c r="D121" s="546"/>
      <c r="E121" s="101">
        <v>34.049999999999997</v>
      </c>
      <c r="F121" s="566">
        <v>2320.17</v>
      </c>
      <c r="G121" s="113">
        <v>35.299999999999997</v>
      </c>
      <c r="H121" s="462">
        <v>2449.8200000000002</v>
      </c>
      <c r="I121" s="127">
        <f t="shared" si="83"/>
        <v>1.0367107195301029</v>
      </c>
      <c r="J121" s="536">
        <f>H121/F121</f>
        <v>1.0558795260692104</v>
      </c>
    </row>
    <row r="122" spans="2:12" x14ac:dyDescent="0.25">
      <c r="B122" s="548" t="s">
        <v>28</v>
      </c>
      <c r="C122" s="549"/>
      <c r="D122" s="546"/>
      <c r="E122" s="101">
        <v>29.24</v>
      </c>
      <c r="F122" s="567"/>
      <c r="G122" s="113">
        <v>29.51</v>
      </c>
      <c r="H122" s="555"/>
      <c r="I122" s="127">
        <f t="shared" si="83"/>
        <v>1.009233926128591</v>
      </c>
      <c r="J122" s="536"/>
    </row>
    <row r="123" spans="2:12" x14ac:dyDescent="0.25">
      <c r="B123" s="548" t="s">
        <v>29</v>
      </c>
      <c r="C123" s="549"/>
      <c r="D123" s="546"/>
      <c r="E123" s="101">
        <v>34.049999999999997</v>
      </c>
      <c r="F123" s="567"/>
      <c r="G123" s="113">
        <v>35.299999999999997</v>
      </c>
      <c r="H123" s="555"/>
      <c r="I123" s="127">
        <f t="shared" si="83"/>
        <v>1.0367107195301029</v>
      </c>
      <c r="J123" s="536"/>
    </row>
    <row r="124" spans="2:12" x14ac:dyDescent="0.25">
      <c r="B124" s="548" t="s">
        <v>30</v>
      </c>
      <c r="C124" s="549"/>
      <c r="D124" s="546"/>
      <c r="E124" s="101">
        <v>34.049999999999997</v>
      </c>
      <c r="F124" s="567"/>
      <c r="G124" s="113">
        <v>35.299999999999997</v>
      </c>
      <c r="H124" s="555"/>
      <c r="I124" s="127">
        <f t="shared" si="83"/>
        <v>1.0367107195301029</v>
      </c>
      <c r="J124" s="536"/>
    </row>
    <row r="125" spans="2:12" x14ac:dyDescent="0.25">
      <c r="B125" s="548" t="s">
        <v>31</v>
      </c>
      <c r="C125" s="549"/>
      <c r="D125" s="547"/>
      <c r="E125" s="101">
        <v>34.049999999999997</v>
      </c>
      <c r="F125" s="568"/>
      <c r="G125" s="113">
        <v>35.299999999999997</v>
      </c>
      <c r="H125" s="463"/>
      <c r="I125" s="127">
        <f t="shared" si="83"/>
        <v>1.0367107195301029</v>
      </c>
      <c r="J125" s="536"/>
    </row>
    <row r="126" spans="2:12" x14ac:dyDescent="0.25">
      <c r="B126" s="506" t="s">
        <v>3</v>
      </c>
      <c r="C126" s="508"/>
      <c r="D126" s="131" t="s">
        <v>139</v>
      </c>
      <c r="E126" s="101">
        <v>16.48</v>
      </c>
      <c r="F126" s="114">
        <v>1780.16</v>
      </c>
      <c r="G126" s="113">
        <v>16.510000000000002</v>
      </c>
      <c r="H126" s="115">
        <v>1819.11</v>
      </c>
      <c r="I126" s="127">
        <f t="shared" ref="I126:I129" si="85">G126/E126</f>
        <v>1.0018203883495147</v>
      </c>
      <c r="J126" s="109">
        <f t="shared" ref="J126:J129" si="86">H126/F126</f>
        <v>1.021880055725328</v>
      </c>
    </row>
    <row r="127" spans="2:12" x14ac:dyDescent="0.25">
      <c r="B127" s="464" t="s">
        <v>20</v>
      </c>
      <c r="C127" s="465"/>
      <c r="D127" s="98" t="s">
        <v>158</v>
      </c>
      <c r="E127" s="101">
        <v>57.08</v>
      </c>
      <c r="F127" s="114">
        <v>2654.57</v>
      </c>
      <c r="G127" s="113">
        <v>59.35</v>
      </c>
      <c r="H127" s="115">
        <v>2920.02</v>
      </c>
      <c r="I127" s="127">
        <f t="shared" si="85"/>
        <v>1.0397687456201823</v>
      </c>
      <c r="J127" s="109">
        <f t="shared" si="86"/>
        <v>1.0999973630380815</v>
      </c>
    </row>
    <row r="128" spans="2:12" x14ac:dyDescent="0.25">
      <c r="B128" s="464" t="s">
        <v>103</v>
      </c>
      <c r="C128" s="465"/>
      <c r="D128" s="149" t="s">
        <v>157</v>
      </c>
      <c r="E128" s="101">
        <v>57.08</v>
      </c>
      <c r="F128" s="140">
        <v>3044.67</v>
      </c>
      <c r="G128" s="113">
        <v>59.35</v>
      </c>
      <c r="H128" s="141">
        <v>3100.31</v>
      </c>
      <c r="I128" s="127">
        <f t="shared" si="85"/>
        <v>1.0397687456201823</v>
      </c>
      <c r="J128" s="109">
        <f t="shared" si="86"/>
        <v>1.0182745584907396</v>
      </c>
    </row>
    <row r="129" spans="2:10" ht="15.75" thickBot="1" x14ac:dyDescent="0.3">
      <c r="B129" s="504" t="s">
        <v>4</v>
      </c>
      <c r="C129" s="520"/>
      <c r="D129" s="99" t="s">
        <v>143</v>
      </c>
      <c r="E129" s="102">
        <v>23.85</v>
      </c>
      <c r="F129" s="96">
        <v>1856.93</v>
      </c>
      <c r="G129" s="95">
        <v>24.35</v>
      </c>
      <c r="H129" s="116">
        <v>1931.21</v>
      </c>
      <c r="I129" s="128">
        <f t="shared" si="85"/>
        <v>1.020964360587002</v>
      </c>
      <c r="J129" s="110">
        <f t="shared" si="86"/>
        <v>1.0400015078651321</v>
      </c>
    </row>
    <row r="130" spans="2:10" ht="20.25" customHeight="1" thickBot="1" x14ac:dyDescent="0.3">
      <c r="B130" s="498" t="s">
        <v>96</v>
      </c>
      <c r="C130" s="499"/>
      <c r="D130" s="499"/>
      <c r="E130" s="499"/>
      <c r="F130" s="499"/>
      <c r="G130" s="499"/>
      <c r="H130" s="499"/>
      <c r="I130" s="499"/>
      <c r="J130" s="500"/>
    </row>
    <row r="131" spans="2:10" ht="15.75" thickBot="1" x14ac:dyDescent="0.3">
      <c r="B131" s="468" t="s">
        <v>5</v>
      </c>
      <c r="C131" s="467"/>
      <c r="D131" s="488" t="s">
        <v>40</v>
      </c>
      <c r="E131" s="501">
        <v>2019</v>
      </c>
      <c r="F131" s="502"/>
      <c r="G131" s="502"/>
      <c r="H131" s="502"/>
      <c r="I131" s="502"/>
      <c r="J131" s="503"/>
    </row>
    <row r="132" spans="2:10" x14ac:dyDescent="0.25">
      <c r="B132" s="541"/>
      <c r="C132" s="533"/>
      <c r="D132" s="514"/>
      <c r="E132" s="470" t="str">
        <f>E112</f>
        <v>1 п/г</v>
      </c>
      <c r="F132" s="466"/>
      <c r="G132" s="467" t="str">
        <f>G112</f>
        <v>2 п/г</v>
      </c>
      <c r="H132" s="473"/>
      <c r="I132" s="466" t="s">
        <v>98</v>
      </c>
      <c r="J132" s="469"/>
    </row>
    <row r="133" spans="2:10" ht="29.25" thickBot="1" x14ac:dyDescent="0.3">
      <c r="B133" s="523"/>
      <c r="C133" s="542"/>
      <c r="D133" s="489"/>
      <c r="E133" s="103" t="str">
        <f>E113</f>
        <v>компонент вода</v>
      </c>
      <c r="F133" s="84" t="str">
        <f>F113</f>
        <v>компонент тепло</v>
      </c>
      <c r="G133" s="84" t="str">
        <f>G113</f>
        <v>компонент вода</v>
      </c>
      <c r="H133" s="85" t="str">
        <f>H113</f>
        <v>компонент тепло</v>
      </c>
      <c r="I133" s="91" t="s">
        <v>32</v>
      </c>
      <c r="J133" s="85" t="s">
        <v>33</v>
      </c>
    </row>
    <row r="134" spans="2:10" x14ac:dyDescent="0.25">
      <c r="B134" s="527" t="str">
        <f t="shared" ref="B134:B147" si="87">B114</f>
        <v>г.Гороховец</v>
      </c>
      <c r="C134" s="559"/>
      <c r="D134" s="106" t="str">
        <f t="shared" ref="D134:D139" si="88">D114</f>
        <v>от 20.12.2018 №53/28</v>
      </c>
      <c r="E134" s="168">
        <f>E114*1.2</f>
        <v>59.951999999999998</v>
      </c>
      <c r="F134" s="10">
        <f>F114*1.2</f>
        <v>2838.0479999999998</v>
      </c>
      <c r="G134" s="10">
        <f t="shared" ref="G134:H134" si="89">G114*1.2</f>
        <v>62.111999999999995</v>
      </c>
      <c r="H134" s="104">
        <f t="shared" si="89"/>
        <v>2936.3759999999997</v>
      </c>
      <c r="I134" s="166">
        <f t="shared" ref="I134:I139" si="90">G134/E134</f>
        <v>1.0360288230584467</v>
      </c>
      <c r="J134" s="111">
        <f t="shared" ref="J134:J139" si="91">H134/F134</f>
        <v>1.0346463484761357</v>
      </c>
    </row>
    <row r="135" spans="2:10" x14ac:dyDescent="0.25">
      <c r="B135" s="464" t="str">
        <f t="shared" si="87"/>
        <v>г.Гусь-Хрустальный</v>
      </c>
      <c r="C135" s="509"/>
      <c r="D135" s="45" t="str">
        <f t="shared" si="88"/>
        <v>от 20.12.2018 №53/54</v>
      </c>
      <c r="E135" s="168">
        <f t="shared" ref="E135:H135" si="92">E115*1.2</f>
        <v>23.352</v>
      </c>
      <c r="F135" s="10">
        <f t="shared" si="92"/>
        <v>3209.0000000000005</v>
      </c>
      <c r="G135" s="10">
        <f t="shared" si="92"/>
        <v>23.88</v>
      </c>
      <c r="H135" s="104">
        <f t="shared" si="92"/>
        <v>3346.4</v>
      </c>
      <c r="I135" s="165">
        <f t="shared" si="90"/>
        <v>1.0226104830421376</v>
      </c>
      <c r="J135" s="109">
        <f t="shared" si="91"/>
        <v>1.042817076971019</v>
      </c>
    </row>
    <row r="136" spans="2:10" x14ac:dyDescent="0.25">
      <c r="B136" s="464" t="str">
        <f t="shared" si="87"/>
        <v>г.Ковров</v>
      </c>
      <c r="C136" s="509"/>
      <c r="D136" s="45" t="str">
        <f t="shared" si="88"/>
        <v>от 20.12.2018 №53/40</v>
      </c>
      <c r="E136" s="168">
        <f t="shared" ref="E136:H136" si="93">E116*1.2</f>
        <v>20.123999999999999</v>
      </c>
      <c r="F136" s="10">
        <f t="shared" si="93"/>
        <v>2472.6840000000002</v>
      </c>
      <c r="G136" s="10">
        <f t="shared" si="93"/>
        <v>21.468</v>
      </c>
      <c r="H136" s="104">
        <f t="shared" si="93"/>
        <v>2571.5879999999997</v>
      </c>
      <c r="I136" s="165">
        <f t="shared" si="90"/>
        <v>1.0667859272510436</v>
      </c>
      <c r="J136" s="109">
        <f t="shared" si="91"/>
        <v>1.0399986411526905</v>
      </c>
    </row>
    <row r="137" spans="2:10" x14ac:dyDescent="0.25">
      <c r="B137" s="464" t="str">
        <f t="shared" si="87"/>
        <v>мкр.Красный Октябрь</v>
      </c>
      <c r="C137" s="509"/>
      <c r="D137" s="45" t="str">
        <f>D117</f>
        <v>от 20.12.2018 №53/45</v>
      </c>
      <c r="E137" s="168">
        <f t="shared" ref="E137:H137" si="94">E117*1.2</f>
        <v>36.36</v>
      </c>
      <c r="F137" s="10">
        <f t="shared" si="94"/>
        <v>2401.212</v>
      </c>
      <c r="G137" s="10">
        <f t="shared" si="94"/>
        <v>36.984000000000002</v>
      </c>
      <c r="H137" s="104">
        <f t="shared" si="94"/>
        <v>2401.212</v>
      </c>
      <c r="I137" s="165">
        <f t="shared" si="90"/>
        <v>1.0171617161716173</v>
      </c>
      <c r="J137" s="109">
        <f t="shared" si="91"/>
        <v>1</v>
      </c>
    </row>
    <row r="138" spans="2:10" x14ac:dyDescent="0.25">
      <c r="B138" s="464" t="str">
        <f t="shared" si="87"/>
        <v>г.Лакинск</v>
      </c>
      <c r="C138" s="509"/>
      <c r="D138" s="45" t="str">
        <f t="shared" si="88"/>
        <v>от 20.12.2018 №53/35</v>
      </c>
      <c r="E138" s="168">
        <f t="shared" ref="E138:F138" si="95">E118*1.2</f>
        <v>42.708000000000006</v>
      </c>
      <c r="F138" s="10">
        <f t="shared" si="95"/>
        <v>2400.0719999999997</v>
      </c>
      <c r="G138" s="10">
        <f t="shared" ref="G138:H138" si="96">G118*1.2</f>
        <v>44.088000000000001</v>
      </c>
      <c r="H138" s="104">
        <f t="shared" si="96"/>
        <v>2496.0719999999997</v>
      </c>
      <c r="I138" s="165">
        <f t="shared" si="90"/>
        <v>1.0323124473166618</v>
      </c>
      <c r="J138" s="109">
        <f t="shared" si="91"/>
        <v>1.039998800035999</v>
      </c>
    </row>
    <row r="139" spans="2:10" x14ac:dyDescent="0.25">
      <c r="B139" s="464" t="str">
        <f t="shared" si="87"/>
        <v>о.Муром</v>
      </c>
      <c r="C139" s="509"/>
      <c r="D139" s="45" t="str">
        <f t="shared" si="88"/>
        <v>от 20.12.2018 №53/52</v>
      </c>
      <c r="E139" s="168">
        <f t="shared" ref="E139" si="97">E119*1.2</f>
        <v>24.827999999999999</v>
      </c>
      <c r="F139" s="10">
        <f>F119*1.2</f>
        <v>2379.864</v>
      </c>
      <c r="G139" s="10">
        <f t="shared" ref="G139:H139" si="98">G119*1.2</f>
        <v>24.791999999999998</v>
      </c>
      <c r="H139" s="104">
        <f t="shared" si="98"/>
        <v>2455.9079999999999</v>
      </c>
      <c r="I139" s="165">
        <f t="shared" si="90"/>
        <v>0.99855002416626382</v>
      </c>
      <c r="J139" s="109">
        <f t="shared" si="91"/>
        <v>1.0319530863948527</v>
      </c>
    </row>
    <row r="140" spans="2:10" x14ac:dyDescent="0.25">
      <c r="B140" s="464" t="str">
        <f t="shared" si="87"/>
        <v>Петушинский филиал, в т.ч.</v>
      </c>
      <c r="C140" s="509"/>
      <c r="D140" s="560" t="str">
        <f>D120</f>
        <v>от 20.12.2018 №53/50</v>
      </c>
      <c r="E140" s="569"/>
      <c r="F140" s="570"/>
      <c r="G140" s="571"/>
      <c r="H140" s="572"/>
      <c r="I140" s="585"/>
      <c r="J140" s="516"/>
    </row>
    <row r="141" spans="2:10" x14ac:dyDescent="0.25">
      <c r="B141" s="506" t="str">
        <f t="shared" si="87"/>
        <v>г.Петушки</v>
      </c>
      <c r="C141" s="507"/>
      <c r="D141" s="561"/>
      <c r="E141" s="168">
        <f>E121*1.2</f>
        <v>40.859999999999992</v>
      </c>
      <c r="F141" s="586">
        <f>F121*1.2</f>
        <v>2784.2040000000002</v>
      </c>
      <c r="G141" s="10">
        <f t="shared" ref="G141" si="99">G121*1.2</f>
        <v>42.359999999999992</v>
      </c>
      <c r="H141" s="587">
        <f>H121*1.2</f>
        <v>2939.7840000000001</v>
      </c>
      <c r="I141" s="165">
        <f t="shared" ref="I141:I148" si="100">G141/E141</f>
        <v>1.0367107195301029</v>
      </c>
      <c r="J141" s="536">
        <f>H141/F141</f>
        <v>1.0558795260692104</v>
      </c>
    </row>
    <row r="142" spans="2:10" x14ac:dyDescent="0.25">
      <c r="B142" s="506" t="str">
        <f t="shared" si="87"/>
        <v>г.Покров</v>
      </c>
      <c r="C142" s="507"/>
      <c r="D142" s="561"/>
      <c r="E142" s="168">
        <f t="shared" ref="E142" si="101">E122*1.2</f>
        <v>35.087999999999994</v>
      </c>
      <c r="F142" s="586"/>
      <c r="G142" s="10">
        <f t="shared" ref="G142" si="102">G122*1.2</f>
        <v>35.411999999999999</v>
      </c>
      <c r="H142" s="587"/>
      <c r="I142" s="165">
        <f t="shared" si="100"/>
        <v>1.0092339261285912</v>
      </c>
      <c r="J142" s="536"/>
    </row>
    <row r="143" spans="2:10" x14ac:dyDescent="0.25">
      <c r="B143" s="506" t="str">
        <f t="shared" si="87"/>
        <v>Нагорное СП</v>
      </c>
      <c r="C143" s="507"/>
      <c r="D143" s="561"/>
      <c r="E143" s="168">
        <f t="shared" ref="E143" si="103">E123*1.2</f>
        <v>40.859999999999992</v>
      </c>
      <c r="F143" s="586"/>
      <c r="G143" s="10">
        <f t="shared" ref="G143" si="104">G123*1.2</f>
        <v>42.359999999999992</v>
      </c>
      <c r="H143" s="587"/>
      <c r="I143" s="165">
        <f t="shared" si="100"/>
        <v>1.0367107195301029</v>
      </c>
      <c r="J143" s="536"/>
    </row>
    <row r="144" spans="2:10" x14ac:dyDescent="0.25">
      <c r="B144" s="506" t="str">
        <f t="shared" si="87"/>
        <v>Пекшинское СП</v>
      </c>
      <c r="C144" s="507"/>
      <c r="D144" s="561"/>
      <c r="E144" s="168">
        <f t="shared" ref="E144" si="105">E124*1.2</f>
        <v>40.859999999999992</v>
      </c>
      <c r="F144" s="586"/>
      <c r="G144" s="10">
        <f t="shared" ref="G144" si="106">G124*1.2</f>
        <v>42.359999999999992</v>
      </c>
      <c r="H144" s="587"/>
      <c r="I144" s="165">
        <f t="shared" si="100"/>
        <v>1.0367107195301029</v>
      </c>
      <c r="J144" s="536"/>
    </row>
    <row r="145" spans="2:10" x14ac:dyDescent="0.25">
      <c r="B145" s="506" t="str">
        <f t="shared" si="87"/>
        <v>Петушинское СП</v>
      </c>
      <c r="C145" s="507"/>
      <c r="D145" s="562"/>
      <c r="E145" s="168">
        <f t="shared" ref="E145" si="107">E125*1.2</f>
        <v>40.859999999999992</v>
      </c>
      <c r="F145" s="170" t="s">
        <v>102</v>
      </c>
      <c r="G145" s="10">
        <f t="shared" ref="G145" si="108">G125*1.2</f>
        <v>42.359999999999992</v>
      </c>
      <c r="H145" s="171" t="s">
        <v>102</v>
      </c>
      <c r="I145" s="165">
        <f t="shared" si="100"/>
        <v>1.0367107195301029</v>
      </c>
      <c r="J145" s="536"/>
    </row>
    <row r="146" spans="2:10" x14ac:dyDescent="0.25">
      <c r="B146" s="506" t="str">
        <f t="shared" si="87"/>
        <v>пос.Вольгинский</v>
      </c>
      <c r="C146" s="508"/>
      <c r="D146" s="133" t="str">
        <f>D126</f>
        <v>от 20.12.2018 №53/48</v>
      </c>
      <c r="E146" s="168">
        <f>E126*1.2</f>
        <v>19.776</v>
      </c>
      <c r="F146" s="10">
        <f t="shared" ref="F146:H146" si="109">F126*1.2</f>
        <v>2136.192</v>
      </c>
      <c r="G146" s="10">
        <f t="shared" si="109"/>
        <v>19.812000000000001</v>
      </c>
      <c r="H146" s="104">
        <f t="shared" si="109"/>
        <v>2182.9319999999998</v>
      </c>
      <c r="I146" s="165">
        <f t="shared" si="100"/>
        <v>1.0018203883495147</v>
      </c>
      <c r="J146" s="109">
        <f t="shared" ref="J146:J148" si="110">H146/F146</f>
        <v>1.021880055725328</v>
      </c>
    </row>
    <row r="147" spans="2:10" x14ac:dyDescent="0.25">
      <c r="B147" s="464" t="str">
        <f t="shared" si="87"/>
        <v>Селивановский филиал</v>
      </c>
      <c r="C147" s="509"/>
      <c r="D147" s="45" t="str">
        <f>D127</f>
        <v>от 20.12.2018 №53/30</v>
      </c>
      <c r="E147" s="168">
        <f>E127*1.2</f>
        <v>68.495999999999995</v>
      </c>
      <c r="F147" s="10">
        <f t="shared" ref="F147:H147" si="111">F127*1.2</f>
        <v>3185.4839999999999</v>
      </c>
      <c r="G147" s="10">
        <f t="shared" si="111"/>
        <v>71.22</v>
      </c>
      <c r="H147" s="104">
        <f t="shared" si="111"/>
        <v>3504.0239999999999</v>
      </c>
      <c r="I147" s="165">
        <f t="shared" si="100"/>
        <v>1.0397687456201823</v>
      </c>
      <c r="J147" s="109">
        <f t="shared" si="110"/>
        <v>1.0999973630380815</v>
      </c>
    </row>
    <row r="148" spans="2:10" ht="15.75" thickBot="1" x14ac:dyDescent="0.3">
      <c r="B148" s="504" t="str">
        <f t="shared" ref="B148" si="112">B129</f>
        <v>пос.Содышка</v>
      </c>
      <c r="C148" s="505"/>
      <c r="D148" s="107" t="str">
        <f t="shared" ref="D148" si="113">D129</f>
        <v>от 20.12.2018 №53/43</v>
      </c>
      <c r="E148" s="169">
        <f>E129*1.2</f>
        <v>28.62</v>
      </c>
      <c r="F148" s="89">
        <f>F129*1.2</f>
        <v>2228.3159999999998</v>
      </c>
      <c r="G148" s="89">
        <f>G129*1.2</f>
        <v>29.22</v>
      </c>
      <c r="H148" s="90">
        <f>H129*1.2</f>
        <v>2317.4519999999998</v>
      </c>
      <c r="I148" s="167">
        <f t="shared" si="100"/>
        <v>1.020964360587002</v>
      </c>
      <c r="J148" s="110">
        <f t="shared" si="110"/>
        <v>1.0400015078651321</v>
      </c>
    </row>
  </sheetData>
  <customSheetViews>
    <customSheetView guid="{5B3038B9-F4D0-4C9A-9C27-C80F07D3611F}" scale="85" showPageBreaks="1" fitToPage="1" printArea="1" view="pageBreakPreview" topLeftCell="A64">
      <selection activeCell="L89" sqref="L89"/>
      <rowBreaks count="1" manualBreakCount="1">
        <brk id="98" max="16383" man="1"/>
      </rowBreaks>
      <pageMargins left="0.31496062992125984" right="0.31496062992125984" top="0.31496062992125984" bottom="0.31496062992125984" header="0.31496062992125984" footer="0.31496062992125984"/>
      <pageSetup paperSize="9" scale="35" fitToHeight="0" orientation="portrait" r:id="rId1"/>
    </customSheetView>
  </customSheetViews>
  <mergeCells count="249">
    <mergeCell ref="B8:B9"/>
    <mergeCell ref="C8:C9"/>
    <mergeCell ref="B71:C71"/>
    <mergeCell ref="B61:C62"/>
    <mergeCell ref="B80:V80"/>
    <mergeCell ref="B92:J92"/>
    <mergeCell ref="B93:J93"/>
    <mergeCell ref="B94:C96"/>
    <mergeCell ref="D94:D96"/>
    <mergeCell ref="E94:J94"/>
    <mergeCell ref="E95:F95"/>
    <mergeCell ref="G95:H95"/>
    <mergeCell ref="I95:J95"/>
    <mergeCell ref="O81:P81"/>
    <mergeCell ref="L81:N81"/>
    <mergeCell ref="D81:D82"/>
    <mergeCell ref="E81:F81"/>
    <mergeCell ref="D8:D9"/>
    <mergeCell ref="E8:F8"/>
    <mergeCell ref="G8:H8"/>
    <mergeCell ref="H61:I61"/>
    <mergeCell ref="J61:K61"/>
    <mergeCell ref="B60:K60"/>
    <mergeCell ref="B21:B22"/>
    <mergeCell ref="B41:B42"/>
    <mergeCell ref="C41:C42"/>
    <mergeCell ref="D41:D42"/>
    <mergeCell ref="E41:F41"/>
    <mergeCell ref="D44:D45"/>
    <mergeCell ref="B44:B45"/>
    <mergeCell ref="C44:C45"/>
    <mergeCell ref="O21:P21"/>
    <mergeCell ref="C25:C26"/>
    <mergeCell ref="G25:G26"/>
    <mergeCell ref="H25:H26"/>
    <mergeCell ref="I25:I26"/>
    <mergeCell ref="L21:N21"/>
    <mergeCell ref="L25:L26"/>
    <mergeCell ref="E25:E26"/>
    <mergeCell ref="F25:F26"/>
    <mergeCell ref="M25:M26"/>
    <mergeCell ref="C21:C22"/>
    <mergeCell ref="D21:D22"/>
    <mergeCell ref="E21:F21"/>
    <mergeCell ref="G21:H21"/>
    <mergeCell ref="I21:K21"/>
    <mergeCell ref="E44:E45"/>
    <mergeCell ref="F44:F45"/>
    <mergeCell ref="D61:D62"/>
    <mergeCell ref="E61:G61"/>
    <mergeCell ref="B63:C63"/>
    <mergeCell ref="B77:C77"/>
    <mergeCell ref="B78:C78"/>
    <mergeCell ref="B64:C64"/>
    <mergeCell ref="B65:C65"/>
    <mergeCell ref="B66:C66"/>
    <mergeCell ref="B67:C67"/>
    <mergeCell ref="B68:C68"/>
    <mergeCell ref="B69:C69"/>
    <mergeCell ref="B74:C74"/>
    <mergeCell ref="B75:C75"/>
    <mergeCell ref="B76:C76"/>
    <mergeCell ref="B72:C72"/>
    <mergeCell ref="B73:C73"/>
    <mergeCell ref="B70:C70"/>
    <mergeCell ref="G81:H81"/>
    <mergeCell ref="I81:K81"/>
    <mergeCell ref="B85:V85"/>
    <mergeCell ref="S81:T81"/>
    <mergeCell ref="U81:V81"/>
    <mergeCell ref="S86:T86"/>
    <mergeCell ref="U86:V86"/>
    <mergeCell ref="O86:P86"/>
    <mergeCell ref="Q86:R86"/>
    <mergeCell ref="B86:B87"/>
    <mergeCell ref="C86:C87"/>
    <mergeCell ref="L86:N86"/>
    <mergeCell ref="Q81:R81"/>
    <mergeCell ref="B81:B82"/>
    <mergeCell ref="C81:C82"/>
    <mergeCell ref="D86:D87"/>
    <mergeCell ref="E86:F86"/>
    <mergeCell ref="G86:H86"/>
    <mergeCell ref="I86:K86"/>
    <mergeCell ref="I100:J100"/>
    <mergeCell ref="B102:C102"/>
    <mergeCell ref="B109:J109"/>
    <mergeCell ref="B107:C107"/>
    <mergeCell ref="B104:K104"/>
    <mergeCell ref="B105:C106"/>
    <mergeCell ref="D105:D106"/>
    <mergeCell ref="E105:G105"/>
    <mergeCell ref="H105:I105"/>
    <mergeCell ref="J105:K105"/>
    <mergeCell ref="B99:C101"/>
    <mergeCell ref="B97:C97"/>
    <mergeCell ref="B98:J98"/>
    <mergeCell ref="B120:C120"/>
    <mergeCell ref="D120:D125"/>
    <mergeCell ref="E120:F120"/>
    <mergeCell ref="B110:J110"/>
    <mergeCell ref="B111:C113"/>
    <mergeCell ref="D111:D113"/>
    <mergeCell ref="E111:J111"/>
    <mergeCell ref="E112:F112"/>
    <mergeCell ref="G112:H112"/>
    <mergeCell ref="I112:J112"/>
    <mergeCell ref="G120:H120"/>
    <mergeCell ref="I120:J120"/>
    <mergeCell ref="B114:C114"/>
    <mergeCell ref="B115:C115"/>
    <mergeCell ref="B116:C116"/>
    <mergeCell ref="B117:C117"/>
    <mergeCell ref="B118:C118"/>
    <mergeCell ref="B119:C119"/>
    <mergeCell ref="D99:D101"/>
    <mergeCell ref="E99:J99"/>
    <mergeCell ref="E100:F100"/>
    <mergeCell ref="G100:H100"/>
    <mergeCell ref="B128:C128"/>
    <mergeCell ref="B129:C129"/>
    <mergeCell ref="B130:J130"/>
    <mergeCell ref="B121:C121"/>
    <mergeCell ref="F121:F125"/>
    <mergeCell ref="H121:H125"/>
    <mergeCell ref="J121:J125"/>
    <mergeCell ref="B122:C122"/>
    <mergeCell ref="B131:C133"/>
    <mergeCell ref="D131:D133"/>
    <mergeCell ref="E131:J131"/>
    <mergeCell ref="E132:F132"/>
    <mergeCell ref="G132:H132"/>
    <mergeCell ref="I132:J132"/>
    <mergeCell ref="B123:C123"/>
    <mergeCell ref="B124:C124"/>
    <mergeCell ref="B125:C125"/>
    <mergeCell ref="B126:C126"/>
    <mergeCell ref="B127:C127"/>
    <mergeCell ref="E140:F140"/>
    <mergeCell ref="G140:H140"/>
    <mergeCell ref="I140:J140"/>
    <mergeCell ref="J141:J145"/>
    <mergeCell ref="B142:C142"/>
    <mergeCell ref="B134:C134"/>
    <mergeCell ref="B135:C135"/>
    <mergeCell ref="B136:C136"/>
    <mergeCell ref="B137:C137"/>
    <mergeCell ref="B138:C138"/>
    <mergeCell ref="B139:C139"/>
    <mergeCell ref="F141:F144"/>
    <mergeCell ref="H141:H144"/>
    <mergeCell ref="B148:C148"/>
    <mergeCell ref="B143:C143"/>
    <mergeCell ref="B144:C144"/>
    <mergeCell ref="B145:C145"/>
    <mergeCell ref="B146:C146"/>
    <mergeCell ref="B147:C147"/>
    <mergeCell ref="B140:C140"/>
    <mergeCell ref="D140:D145"/>
    <mergeCell ref="B141:C141"/>
    <mergeCell ref="S8:T8"/>
    <mergeCell ref="U8:V8"/>
    <mergeCell ref="E13:V13"/>
    <mergeCell ref="B7:V7"/>
    <mergeCell ref="B19:V19"/>
    <mergeCell ref="B20:V20"/>
    <mergeCell ref="S21:T21"/>
    <mergeCell ref="U21:V21"/>
    <mergeCell ref="B40:V40"/>
    <mergeCell ref="Q25:Q26"/>
    <mergeCell ref="R25:R26"/>
    <mergeCell ref="S25:S26"/>
    <mergeCell ref="T25:T26"/>
    <mergeCell ref="U25:U26"/>
    <mergeCell ref="V25:V26"/>
    <mergeCell ref="D25:D26"/>
    <mergeCell ref="Q21:R21"/>
    <mergeCell ref="I8:K8"/>
    <mergeCell ref="O8:P8"/>
    <mergeCell ref="Q8:R8"/>
    <mergeCell ref="C13:C16"/>
    <mergeCell ref="D13:D16"/>
    <mergeCell ref="L8:N8"/>
    <mergeCell ref="B25:B26"/>
    <mergeCell ref="Q47:Q49"/>
    <mergeCell ref="R47:R49"/>
    <mergeCell ref="S47:S49"/>
    <mergeCell ref="T47:T49"/>
    <mergeCell ref="U47:U49"/>
    <mergeCell ref="V44:V45"/>
    <mergeCell ref="N25:N26"/>
    <mergeCell ref="N44:N45"/>
    <mergeCell ref="Q44:Q45"/>
    <mergeCell ref="T44:T45"/>
    <mergeCell ref="S41:T41"/>
    <mergeCell ref="U41:V41"/>
    <mergeCell ref="Q41:R41"/>
    <mergeCell ref="V28:V30"/>
    <mergeCell ref="O41:P41"/>
    <mergeCell ref="P44:P45"/>
    <mergeCell ref="R44:R45"/>
    <mergeCell ref="O44:O45"/>
    <mergeCell ref="Q28:Q30"/>
    <mergeCell ref="R28:R30"/>
    <mergeCell ref="S28:S30"/>
    <mergeCell ref="T28:T30"/>
    <mergeCell ref="U28:U30"/>
    <mergeCell ref="L41:N41"/>
    <mergeCell ref="U44:U45"/>
    <mergeCell ref="H28:H30"/>
    <mergeCell ref="I28:I30"/>
    <mergeCell ref="J28:J30"/>
    <mergeCell ref="K28:K30"/>
    <mergeCell ref="L28:L30"/>
    <mergeCell ref="M28:M30"/>
    <mergeCell ref="N28:N30"/>
    <mergeCell ref="O28:O30"/>
    <mergeCell ref="P28:P30"/>
    <mergeCell ref="L44:L45"/>
    <mergeCell ref="M44:M45"/>
    <mergeCell ref="G41:H41"/>
    <mergeCell ref="I41:K41"/>
    <mergeCell ref="G44:G45"/>
    <mergeCell ref="H44:H45"/>
    <mergeCell ref="I44:I45"/>
    <mergeCell ref="V47:V49"/>
    <mergeCell ref="B1:V1"/>
    <mergeCell ref="B2:V2"/>
    <mergeCell ref="B4:V4"/>
    <mergeCell ref="B5:V5"/>
    <mergeCell ref="B3:V3"/>
    <mergeCell ref="C47:C49"/>
    <mergeCell ref="D47:D49"/>
    <mergeCell ref="H47:H49"/>
    <mergeCell ref="I47:I49"/>
    <mergeCell ref="J47:J49"/>
    <mergeCell ref="K47:K49"/>
    <mergeCell ref="L47:L49"/>
    <mergeCell ref="M47:M49"/>
    <mergeCell ref="N47:N49"/>
    <mergeCell ref="B28:B30"/>
    <mergeCell ref="B47:B49"/>
    <mergeCell ref="C28:C30"/>
    <mergeCell ref="D28:D30"/>
    <mergeCell ref="O47:O49"/>
    <mergeCell ref="P47:P49"/>
    <mergeCell ref="O25:O26"/>
    <mergeCell ref="P25:P26"/>
    <mergeCell ref="S44:S45"/>
  </mergeCells>
  <pageMargins left="0.31496062992125984" right="0.31496062992125984" top="0.27559055118110237" bottom="0.27559055118110237" header="0.31496062992125984" footer="0.31496062992125984"/>
  <pageSetup paperSize="9" scale="48" fitToHeight="0" orientation="landscape" r:id="rId2"/>
  <rowBreaks count="2" manualBreakCount="2">
    <brk id="58" max="22" man="1"/>
    <brk id="10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  <pageSetUpPr fitToPage="1"/>
  </sheetPr>
  <dimension ref="B1:AG181"/>
  <sheetViews>
    <sheetView tabSelected="1" zoomScale="85" zoomScaleNormal="85" zoomScaleSheetLayoutView="85" workbookViewId="0">
      <selection activeCell="T69" sqref="T69"/>
    </sheetView>
  </sheetViews>
  <sheetFormatPr defaultRowHeight="15" x14ac:dyDescent="0.25"/>
  <cols>
    <col min="1" max="1" width="4.7109375" style="2" customWidth="1"/>
    <col min="2" max="2" width="32.7109375" style="2" customWidth="1"/>
    <col min="3" max="3" width="16.140625" style="3" customWidth="1"/>
    <col min="4" max="4" width="26.42578125" style="3" customWidth="1"/>
    <col min="5" max="5" width="12.5703125" style="2" customWidth="1"/>
    <col min="6" max="14" width="10.85546875" style="2" customWidth="1"/>
    <col min="15" max="15" width="14" style="2" customWidth="1"/>
    <col min="16" max="16" width="12.7109375" style="2" customWidth="1"/>
    <col min="17" max="17" width="10.85546875" style="2" customWidth="1"/>
    <col min="18" max="19" width="11.42578125" style="2" customWidth="1"/>
    <col min="20" max="21" width="11.7109375" style="2" customWidth="1"/>
    <col min="22" max="23" width="11.7109375" style="3" customWidth="1"/>
    <col min="24" max="25" width="13.28515625" style="2" customWidth="1"/>
    <col min="26" max="29" width="12.140625" style="2" customWidth="1"/>
    <col min="30" max="31" width="9.5703125" style="2" bestFit="1" customWidth="1"/>
    <col min="32" max="16384" width="9.140625" style="2"/>
  </cols>
  <sheetData>
    <row r="1" spans="2:31" ht="18.75" x14ac:dyDescent="0.25">
      <c r="B1" s="494" t="s">
        <v>73</v>
      </c>
      <c r="C1" s="494"/>
      <c r="D1" s="494"/>
      <c r="E1" s="494"/>
      <c r="F1" s="494"/>
      <c r="G1" s="494"/>
      <c r="H1" s="494"/>
      <c r="I1" s="494"/>
      <c r="J1" s="494"/>
      <c r="K1" s="494"/>
      <c r="L1" s="494"/>
      <c r="M1" s="494"/>
      <c r="N1" s="494"/>
      <c r="O1" s="494"/>
      <c r="P1" s="494"/>
      <c r="Q1" s="494"/>
      <c r="R1" s="494"/>
      <c r="S1" s="494"/>
      <c r="T1" s="494"/>
      <c r="U1" s="494"/>
      <c r="V1" s="494"/>
      <c r="W1" s="494"/>
    </row>
    <row r="2" spans="2:31" ht="18.75" x14ac:dyDescent="0.25">
      <c r="B2" s="494" t="s">
        <v>164</v>
      </c>
      <c r="C2" s="494"/>
      <c r="D2" s="494"/>
      <c r="E2" s="494"/>
      <c r="F2" s="494"/>
      <c r="G2" s="494"/>
      <c r="H2" s="494"/>
      <c r="I2" s="494"/>
      <c r="J2" s="494"/>
      <c r="K2" s="494"/>
      <c r="L2" s="494"/>
      <c r="M2" s="494"/>
      <c r="N2" s="494"/>
      <c r="O2" s="494"/>
      <c r="P2" s="494"/>
      <c r="Q2" s="494"/>
      <c r="R2" s="494"/>
      <c r="S2" s="494"/>
      <c r="T2" s="494"/>
      <c r="U2" s="494"/>
      <c r="V2" s="494"/>
      <c r="W2" s="494"/>
    </row>
    <row r="3" spans="2:31" ht="18.75" x14ac:dyDescent="0.25">
      <c r="B3" s="494" t="s">
        <v>165</v>
      </c>
      <c r="C3" s="494"/>
      <c r="D3" s="494"/>
      <c r="E3" s="494"/>
      <c r="F3" s="494"/>
      <c r="G3" s="494"/>
      <c r="H3" s="494"/>
      <c r="I3" s="494"/>
      <c r="J3" s="494"/>
      <c r="K3" s="494"/>
      <c r="L3" s="494"/>
      <c r="M3" s="494"/>
      <c r="N3" s="494"/>
      <c r="O3" s="494"/>
      <c r="P3" s="494"/>
      <c r="Q3" s="494"/>
      <c r="R3" s="494"/>
      <c r="S3" s="494"/>
      <c r="T3" s="494"/>
      <c r="U3" s="494"/>
      <c r="V3" s="494"/>
      <c r="W3" s="494"/>
    </row>
    <row r="4" spans="2:31" ht="18.75" x14ac:dyDescent="0.25">
      <c r="B4" s="494" t="s">
        <v>72</v>
      </c>
      <c r="C4" s="494"/>
      <c r="D4" s="494"/>
      <c r="E4" s="494"/>
      <c r="F4" s="494"/>
      <c r="G4" s="494"/>
      <c r="H4" s="494"/>
      <c r="I4" s="494"/>
      <c r="J4" s="494"/>
      <c r="K4" s="494"/>
      <c r="L4" s="494"/>
      <c r="M4" s="494"/>
      <c r="N4" s="494"/>
      <c r="O4" s="494"/>
      <c r="P4" s="494"/>
      <c r="Q4" s="494"/>
      <c r="R4" s="494"/>
      <c r="S4" s="494"/>
      <c r="T4" s="494"/>
      <c r="U4" s="494"/>
      <c r="V4" s="494"/>
      <c r="W4" s="494"/>
    </row>
    <row r="5" spans="2:31" ht="15" customHeight="1" x14ac:dyDescent="0.25">
      <c r="B5" s="494" t="s">
        <v>75</v>
      </c>
      <c r="C5" s="494"/>
      <c r="D5" s="494"/>
      <c r="E5" s="494"/>
      <c r="F5" s="494"/>
      <c r="G5" s="494"/>
      <c r="H5" s="494"/>
      <c r="I5" s="494"/>
      <c r="J5" s="494"/>
      <c r="K5" s="494"/>
      <c r="L5" s="494"/>
      <c r="M5" s="494"/>
      <c r="N5" s="494"/>
      <c r="O5" s="494"/>
      <c r="P5" s="494"/>
      <c r="Q5" s="494"/>
      <c r="R5" s="494"/>
      <c r="S5" s="494"/>
      <c r="T5" s="494"/>
      <c r="U5" s="494"/>
      <c r="V5" s="494"/>
      <c r="W5" s="494"/>
    </row>
    <row r="6" spans="2:31" s="279" customFormat="1" ht="15" customHeight="1" thickBot="1" x14ac:dyDescent="0.3">
      <c r="B6" s="287"/>
      <c r="C6" s="287"/>
      <c r="D6" s="287"/>
      <c r="E6" s="287"/>
      <c r="F6" s="287"/>
      <c r="G6" s="287"/>
      <c r="H6" s="287"/>
      <c r="I6" s="287"/>
      <c r="J6" s="287"/>
      <c r="K6" s="287"/>
      <c r="L6" s="287"/>
      <c r="M6" s="287"/>
      <c r="N6" s="287"/>
      <c r="O6" s="287"/>
      <c r="P6" s="287"/>
      <c r="Q6" s="287"/>
      <c r="R6" s="287"/>
      <c r="S6" s="287"/>
      <c r="T6" s="287"/>
      <c r="U6" s="287"/>
      <c r="V6" s="287"/>
      <c r="W6" s="287"/>
    </row>
    <row r="7" spans="2:31" s="1" customFormat="1" ht="24.75" customHeight="1" thickBot="1" x14ac:dyDescent="0.3">
      <c r="B7" s="537" t="s">
        <v>166</v>
      </c>
      <c r="C7" s="538"/>
      <c r="D7" s="538"/>
      <c r="E7" s="538"/>
      <c r="F7" s="538"/>
      <c r="G7" s="538"/>
      <c r="H7" s="538"/>
      <c r="I7" s="538"/>
      <c r="J7" s="538"/>
      <c r="K7" s="538"/>
      <c r="L7" s="538"/>
      <c r="M7" s="538"/>
      <c r="N7" s="538"/>
      <c r="O7" s="538"/>
      <c r="P7" s="538"/>
      <c r="Q7" s="538"/>
      <c r="R7" s="538"/>
      <c r="S7" s="538"/>
      <c r="T7" s="538"/>
      <c r="U7" s="539"/>
      <c r="V7" s="388"/>
      <c r="W7" s="388"/>
      <c r="X7" s="2"/>
      <c r="Y7" s="2"/>
      <c r="Z7" s="2"/>
      <c r="AA7" s="2"/>
      <c r="AB7" s="2"/>
      <c r="AC7" s="2"/>
      <c r="AD7" s="2"/>
      <c r="AE7" s="2"/>
    </row>
    <row r="8" spans="2:31" ht="19.5" customHeight="1" x14ac:dyDescent="0.25">
      <c r="B8" s="484" t="s">
        <v>5</v>
      </c>
      <c r="C8" s="486" t="s">
        <v>36</v>
      </c>
      <c r="D8" s="488" t="s">
        <v>40</v>
      </c>
      <c r="E8" s="648">
        <v>2017</v>
      </c>
      <c r="F8" s="711"/>
      <c r="G8" s="680">
        <v>2018</v>
      </c>
      <c r="H8" s="681"/>
      <c r="I8" s="682"/>
      <c r="J8" s="470">
        <v>2019</v>
      </c>
      <c r="K8" s="472"/>
      <c r="L8" s="473"/>
      <c r="M8" s="470">
        <v>2020</v>
      </c>
      <c r="N8" s="472"/>
      <c r="O8" s="473"/>
      <c r="P8" s="648">
        <v>2021</v>
      </c>
      <c r="Q8" s="649"/>
      <c r="R8" s="648">
        <v>2022</v>
      </c>
      <c r="S8" s="649"/>
      <c r="T8" s="648">
        <v>2023</v>
      </c>
      <c r="U8" s="649"/>
      <c r="V8" s="254"/>
      <c r="W8" s="254"/>
    </row>
    <row r="9" spans="2:31" s="1" customFormat="1" ht="19.5" customHeight="1" thickBot="1" x14ac:dyDescent="0.3">
      <c r="B9" s="485"/>
      <c r="C9" s="487"/>
      <c r="D9" s="489"/>
      <c r="E9" s="226" t="s">
        <v>0</v>
      </c>
      <c r="F9" s="225" t="s">
        <v>1</v>
      </c>
      <c r="G9" s="226" t="s">
        <v>0</v>
      </c>
      <c r="H9" s="225" t="s">
        <v>1</v>
      </c>
      <c r="I9" s="227" t="s">
        <v>97</v>
      </c>
      <c r="J9" s="319" t="s">
        <v>0</v>
      </c>
      <c r="K9" s="325" t="s">
        <v>1</v>
      </c>
      <c r="L9" s="227" t="s">
        <v>97</v>
      </c>
      <c r="M9" s="329" t="s">
        <v>0</v>
      </c>
      <c r="N9" s="325" t="s">
        <v>1</v>
      </c>
      <c r="O9" s="345" t="s">
        <v>97</v>
      </c>
      <c r="P9" s="329" t="s">
        <v>0</v>
      </c>
      <c r="Q9" s="325" t="s">
        <v>1</v>
      </c>
      <c r="R9" s="329" t="s">
        <v>0</v>
      </c>
      <c r="S9" s="325" t="s">
        <v>1</v>
      </c>
      <c r="T9" s="329" t="s">
        <v>0</v>
      </c>
      <c r="U9" s="315" t="s">
        <v>1</v>
      </c>
      <c r="V9" s="255"/>
      <c r="W9" s="255"/>
      <c r="X9" s="2"/>
      <c r="Y9" s="2"/>
      <c r="Z9" s="2"/>
      <c r="AA9" s="2"/>
      <c r="AB9" s="2"/>
      <c r="AC9" s="2"/>
    </row>
    <row r="10" spans="2:31" ht="19.5" customHeight="1" x14ac:dyDescent="0.25">
      <c r="B10" s="314" t="s">
        <v>25</v>
      </c>
      <c r="C10" s="316" t="s">
        <v>37</v>
      </c>
      <c r="D10" s="716" t="s">
        <v>196</v>
      </c>
      <c r="E10" s="228">
        <v>1360.5</v>
      </c>
      <c r="F10" s="231">
        <v>3412.11</v>
      </c>
      <c r="G10" s="228">
        <v>3412.11</v>
      </c>
      <c r="H10" s="229">
        <v>3520.83</v>
      </c>
      <c r="I10" s="232">
        <f>H10/G10</f>
        <v>1.0318629821430141</v>
      </c>
      <c r="J10" s="320">
        <v>3520.83</v>
      </c>
      <c r="K10" s="326">
        <v>4893.17</v>
      </c>
      <c r="L10" s="232">
        <f>K10/J10</f>
        <v>1.3897774104401519</v>
      </c>
      <c r="M10" s="320">
        <f>K10</f>
        <v>4893.17</v>
      </c>
      <c r="N10" s="326">
        <v>7978.26</v>
      </c>
      <c r="O10" s="348">
        <f>N10/M10</f>
        <v>1.6304890285847415</v>
      </c>
      <c r="P10" s="230">
        <f>N10</f>
        <v>7978.26</v>
      </c>
      <c r="Q10" s="231">
        <v>7369.87</v>
      </c>
      <c r="R10" s="187"/>
      <c r="S10" s="186"/>
      <c r="T10" s="187"/>
      <c r="U10" s="188"/>
      <c r="V10" s="256"/>
      <c r="W10" s="256"/>
    </row>
    <row r="11" spans="2:31" ht="19.5" customHeight="1" x14ac:dyDescent="0.25">
      <c r="B11" s="311" t="s">
        <v>24</v>
      </c>
      <c r="C11" s="317" t="s">
        <v>37</v>
      </c>
      <c r="D11" s="338" t="s">
        <v>196</v>
      </c>
      <c r="E11" s="209">
        <v>1360.5</v>
      </c>
      <c r="F11" s="217">
        <v>2150.4699999999998</v>
      </c>
      <c r="G11" s="209">
        <v>2150.4699999999998</v>
      </c>
      <c r="H11" s="215">
        <v>2212.9899999999998</v>
      </c>
      <c r="I11" s="233">
        <f t="shared" ref="I11:I17" si="0">H11/G11</f>
        <v>1.0290727143368659</v>
      </c>
      <c r="J11" s="321">
        <v>2212.9899999999998</v>
      </c>
      <c r="K11" s="327">
        <v>3665.08</v>
      </c>
      <c r="L11" s="233">
        <f t="shared" ref="L11" si="1">K11/J11</f>
        <v>1.6561665439066604</v>
      </c>
      <c r="M11" s="321">
        <f t="shared" ref="M11:M17" si="2">K11</f>
        <v>3665.08</v>
      </c>
      <c r="N11" s="327">
        <v>4168.76</v>
      </c>
      <c r="O11" s="346">
        <f t="shared" ref="O11" si="3">N11/M11</f>
        <v>1.1374267410261167</v>
      </c>
      <c r="P11" s="216">
        <f>N11</f>
        <v>4168.76</v>
      </c>
      <c r="Q11" s="217">
        <v>3988.84</v>
      </c>
      <c r="R11" s="191"/>
      <c r="S11" s="190"/>
      <c r="T11" s="191"/>
      <c r="U11" s="192"/>
      <c r="V11" s="256"/>
      <c r="W11" s="256"/>
    </row>
    <row r="12" spans="2:31" x14ac:dyDescent="0.25">
      <c r="B12" s="354" t="s">
        <v>169</v>
      </c>
      <c r="C12" s="317" t="s">
        <v>105</v>
      </c>
      <c r="D12" s="338" t="s">
        <v>197</v>
      </c>
      <c r="E12" s="209"/>
      <c r="F12" s="215"/>
      <c r="G12" s="216">
        <v>1349.18</v>
      </c>
      <c r="H12" s="215">
        <v>1397.28</v>
      </c>
      <c r="I12" s="233">
        <f>H12/G12</f>
        <v>1.0356512844839088</v>
      </c>
      <c r="J12" s="330">
        <v>1397.28</v>
      </c>
      <c r="K12" s="327">
        <v>1481.85</v>
      </c>
      <c r="L12" s="233">
        <f>K12/J12</f>
        <v>1.0605247337684645</v>
      </c>
      <c r="M12" s="330">
        <f>K12</f>
        <v>1481.85</v>
      </c>
      <c r="N12" s="327">
        <v>1548.58</v>
      </c>
      <c r="O12" s="346">
        <f>N12/M12</f>
        <v>1.0450315484023349</v>
      </c>
      <c r="P12" s="209">
        <f>N12</f>
        <v>1548.58</v>
      </c>
      <c r="Q12" s="217">
        <v>1582.01</v>
      </c>
      <c r="R12" s="189"/>
      <c r="S12" s="192"/>
      <c r="T12" s="189"/>
      <c r="U12" s="192"/>
      <c r="V12" s="256"/>
      <c r="W12" s="256"/>
    </row>
    <row r="13" spans="2:31" ht="19.5" customHeight="1" x14ac:dyDescent="0.25">
      <c r="B13" s="311" t="s">
        <v>11</v>
      </c>
      <c r="C13" s="478" t="s">
        <v>114</v>
      </c>
      <c r="D13" s="545" t="s">
        <v>193</v>
      </c>
      <c r="E13" s="715"/>
      <c r="F13" s="712"/>
      <c r="G13" s="712"/>
      <c r="H13" s="712"/>
      <c r="I13" s="712"/>
      <c r="J13" s="712"/>
      <c r="K13" s="712"/>
      <c r="L13" s="712"/>
      <c r="M13" s="712"/>
      <c r="N13" s="712"/>
      <c r="O13" s="712"/>
      <c r="P13" s="712"/>
      <c r="Q13" s="712"/>
      <c r="R13" s="712"/>
      <c r="S13" s="712"/>
      <c r="T13" s="712"/>
      <c r="U13" s="713"/>
      <c r="V13" s="309"/>
      <c r="W13" s="309"/>
    </row>
    <row r="14" spans="2:31" ht="19.5" customHeight="1" x14ac:dyDescent="0.25">
      <c r="B14" s="312" t="s">
        <v>12</v>
      </c>
      <c r="C14" s="479"/>
      <c r="D14" s="545"/>
      <c r="E14" s="209"/>
      <c r="F14" s="217"/>
      <c r="G14" s="209"/>
      <c r="H14" s="215"/>
      <c r="I14" s="218"/>
      <c r="J14" s="321">
        <v>1604.48</v>
      </c>
      <c r="K14" s="327">
        <v>1694.79</v>
      </c>
      <c r="L14" s="218">
        <f t="shared" ref="L14:L17" si="4">K14/J14</f>
        <v>1.0562861487834063</v>
      </c>
      <c r="M14" s="321">
        <f t="shared" ref="M14:M16" si="5">K14</f>
        <v>1694.79</v>
      </c>
      <c r="N14" s="327">
        <v>1847.54</v>
      </c>
      <c r="O14" s="349">
        <f t="shared" ref="O14:O17" si="6">N14/M14</f>
        <v>1.0901291605449643</v>
      </c>
      <c r="P14" s="216">
        <v>1847.54</v>
      </c>
      <c r="Q14" s="253">
        <v>1869.37</v>
      </c>
      <c r="R14" s="216">
        <v>1869.37</v>
      </c>
      <c r="S14" s="210">
        <v>1919.81</v>
      </c>
      <c r="T14" s="216">
        <f t="shared" ref="T14:T16" si="7">S14</f>
        <v>1919.81</v>
      </c>
      <c r="U14" s="253">
        <v>1972.62</v>
      </c>
      <c r="V14" s="257"/>
      <c r="W14" s="257"/>
    </row>
    <row r="15" spans="2:31" ht="19.5" customHeight="1" x14ac:dyDescent="0.25">
      <c r="B15" s="312" t="s">
        <v>8</v>
      </c>
      <c r="C15" s="479"/>
      <c r="D15" s="545"/>
      <c r="E15" s="209"/>
      <c r="F15" s="217"/>
      <c r="G15" s="209"/>
      <c r="H15" s="215"/>
      <c r="I15" s="218"/>
      <c r="J15" s="321">
        <v>1344.97</v>
      </c>
      <c r="K15" s="327">
        <v>1359.53</v>
      </c>
      <c r="L15" s="218">
        <f t="shared" si="4"/>
        <v>1.0108255202718275</v>
      </c>
      <c r="M15" s="321">
        <f t="shared" si="5"/>
        <v>1359.53</v>
      </c>
      <c r="N15" s="327">
        <v>1418.19</v>
      </c>
      <c r="O15" s="349">
        <f t="shared" si="6"/>
        <v>1.0431472641280444</v>
      </c>
      <c r="P15" s="216">
        <f>N15</f>
        <v>1418.19</v>
      </c>
      <c r="Q15" s="253">
        <v>1449.73</v>
      </c>
      <c r="R15" s="216">
        <f t="shared" ref="R15:R16" si="8">Q15</f>
        <v>1449.73</v>
      </c>
      <c r="S15" s="210">
        <v>1490.97</v>
      </c>
      <c r="T15" s="216">
        <f t="shared" si="7"/>
        <v>1490.97</v>
      </c>
      <c r="U15" s="253">
        <v>1533.61</v>
      </c>
      <c r="V15" s="257"/>
      <c r="W15" s="257"/>
    </row>
    <row r="16" spans="2:31" ht="19.5" customHeight="1" x14ac:dyDescent="0.25">
      <c r="B16" s="312" t="s">
        <v>9</v>
      </c>
      <c r="C16" s="480"/>
      <c r="D16" s="491"/>
      <c r="E16" s="209"/>
      <c r="F16" s="217"/>
      <c r="G16" s="209"/>
      <c r="H16" s="215"/>
      <c r="I16" s="218"/>
      <c r="J16" s="321">
        <v>1470.38</v>
      </c>
      <c r="K16" s="327">
        <v>1527.34</v>
      </c>
      <c r="L16" s="218">
        <f t="shared" si="4"/>
        <v>1.0387382853412042</v>
      </c>
      <c r="M16" s="321">
        <f t="shared" si="5"/>
        <v>1527.34</v>
      </c>
      <c r="N16" s="327">
        <v>1654.15</v>
      </c>
      <c r="O16" s="349">
        <f t="shared" si="6"/>
        <v>1.0830267000144043</v>
      </c>
      <c r="P16" s="216">
        <f>N16</f>
        <v>1654.15</v>
      </c>
      <c r="Q16" s="253">
        <v>1730.51</v>
      </c>
      <c r="R16" s="216">
        <f t="shared" si="8"/>
        <v>1730.51</v>
      </c>
      <c r="S16" s="210">
        <v>1779.86</v>
      </c>
      <c r="T16" s="216">
        <f t="shared" si="7"/>
        <v>1779.86</v>
      </c>
      <c r="U16" s="253">
        <v>1830.64</v>
      </c>
      <c r="V16" s="257"/>
      <c r="W16" s="257"/>
    </row>
    <row r="17" spans="2:33" ht="19.5" customHeight="1" thickBot="1" x14ac:dyDescent="0.3">
      <c r="B17" s="262" t="s">
        <v>14</v>
      </c>
      <c r="C17" s="318" t="s">
        <v>37</v>
      </c>
      <c r="D17" s="339" t="s">
        <v>192</v>
      </c>
      <c r="E17" s="219">
        <v>1360.5</v>
      </c>
      <c r="F17" s="222">
        <v>1309.8699999999999</v>
      </c>
      <c r="G17" s="219">
        <v>1309.8699999999999</v>
      </c>
      <c r="H17" s="220">
        <v>1382.89</v>
      </c>
      <c r="I17" s="223">
        <f t="shared" si="0"/>
        <v>1.0557459900600825</v>
      </c>
      <c r="J17" s="322">
        <f t="shared" ref="J17" si="9">H17</f>
        <v>1382.89</v>
      </c>
      <c r="K17" s="328">
        <v>1438.86</v>
      </c>
      <c r="L17" s="223">
        <f t="shared" si="4"/>
        <v>1.0404732118968245</v>
      </c>
      <c r="M17" s="322">
        <f t="shared" si="2"/>
        <v>1438.86</v>
      </c>
      <c r="N17" s="328">
        <v>1470.97</v>
      </c>
      <c r="O17" s="347">
        <f t="shared" si="6"/>
        <v>1.0223162781646582</v>
      </c>
      <c r="P17" s="221">
        <v>1470.97</v>
      </c>
      <c r="Q17" s="222">
        <v>1509.94</v>
      </c>
      <c r="R17" s="195"/>
      <c r="S17" s="194"/>
      <c r="T17" s="195"/>
      <c r="U17" s="196"/>
      <c r="V17" s="256"/>
      <c r="W17" s="256"/>
      <c r="AE17" s="6"/>
    </row>
    <row r="18" spans="2:33" ht="18" customHeight="1" x14ac:dyDescent="0.2">
      <c r="C18" s="2"/>
      <c r="D18" s="2"/>
      <c r="S18" s="4"/>
      <c r="U18" s="1"/>
      <c r="V18" s="5"/>
      <c r="W18" s="5"/>
      <c r="X18" s="1"/>
      <c r="Y18" s="1"/>
      <c r="AG18" s="6"/>
    </row>
    <row r="19" spans="2:33" ht="21.75" customHeight="1" x14ac:dyDescent="0.25">
      <c r="B19" s="724" t="s">
        <v>68</v>
      </c>
      <c r="C19" s="725"/>
      <c r="D19" s="725"/>
      <c r="E19" s="725"/>
      <c r="F19" s="725"/>
      <c r="G19" s="725"/>
      <c r="H19" s="725"/>
      <c r="I19" s="725"/>
      <c r="J19" s="725"/>
      <c r="K19" s="725"/>
      <c r="L19" s="725"/>
      <c r="M19" s="725"/>
      <c r="N19" s="725"/>
      <c r="O19" s="725"/>
      <c r="P19" s="725"/>
      <c r="Q19" s="725"/>
      <c r="R19" s="725"/>
      <c r="S19" s="725"/>
      <c r="T19" s="725"/>
      <c r="U19" s="725"/>
      <c r="V19" s="725"/>
      <c r="W19" s="725"/>
      <c r="X19" s="725"/>
      <c r="Y19" s="725"/>
      <c r="AG19" s="6"/>
    </row>
    <row r="20" spans="2:33" s="1" customFormat="1" ht="23.25" customHeight="1" thickBot="1" x14ac:dyDescent="0.3">
      <c r="B20" s="630" t="s">
        <v>67</v>
      </c>
      <c r="C20" s="631"/>
      <c r="D20" s="631"/>
      <c r="E20" s="631"/>
      <c r="F20" s="631"/>
      <c r="G20" s="631"/>
      <c r="H20" s="631"/>
      <c r="I20" s="631"/>
      <c r="J20" s="631"/>
      <c r="K20" s="631"/>
      <c r="L20" s="631"/>
      <c r="M20" s="631"/>
      <c r="N20" s="631"/>
      <c r="O20" s="631"/>
      <c r="P20" s="631"/>
      <c r="Q20" s="631"/>
      <c r="R20" s="631"/>
      <c r="S20" s="631"/>
      <c r="T20" s="631"/>
      <c r="U20" s="631"/>
      <c r="V20" s="631"/>
      <c r="W20" s="631"/>
      <c r="X20" s="631"/>
      <c r="Y20" s="631"/>
    </row>
    <row r="21" spans="2:33" ht="18.75" customHeight="1" x14ac:dyDescent="0.25">
      <c r="B21" s="600" t="s">
        <v>5</v>
      </c>
      <c r="C21" s="540" t="s">
        <v>36</v>
      </c>
      <c r="D21" s="514" t="s">
        <v>40</v>
      </c>
      <c r="E21" s="683">
        <v>2017</v>
      </c>
      <c r="F21" s="684"/>
      <c r="G21" s="685">
        <v>2018</v>
      </c>
      <c r="H21" s="686"/>
      <c r="I21" s="687"/>
      <c r="J21" s="584">
        <v>2019</v>
      </c>
      <c r="K21" s="512"/>
      <c r="L21" s="511"/>
      <c r="M21" s="470">
        <v>2020</v>
      </c>
      <c r="N21" s="472"/>
      <c r="O21" s="473"/>
      <c r="P21" s="648">
        <v>2021</v>
      </c>
      <c r="Q21" s="649"/>
      <c r="R21" s="648">
        <v>2022</v>
      </c>
      <c r="S21" s="649"/>
      <c r="T21" s="648">
        <v>2023</v>
      </c>
      <c r="U21" s="649"/>
      <c r="V21" s="648">
        <v>2024</v>
      </c>
      <c r="W21" s="649"/>
      <c r="X21" s="648">
        <v>2025</v>
      </c>
      <c r="Y21" s="649"/>
    </row>
    <row r="22" spans="2:33" s="1" customFormat="1" ht="18.75" customHeight="1" thickBot="1" x14ac:dyDescent="0.3">
      <c r="B22" s="485"/>
      <c r="C22" s="487"/>
      <c r="D22" s="489"/>
      <c r="E22" s="224" t="s">
        <v>0</v>
      </c>
      <c r="F22" s="225" t="s">
        <v>1</v>
      </c>
      <c r="G22" s="226" t="s">
        <v>0</v>
      </c>
      <c r="H22" s="225" t="s">
        <v>1</v>
      </c>
      <c r="I22" s="227" t="s">
        <v>97</v>
      </c>
      <c r="J22" s="319" t="s">
        <v>0</v>
      </c>
      <c r="K22" s="325" t="s">
        <v>1</v>
      </c>
      <c r="L22" s="227" t="s">
        <v>97</v>
      </c>
      <c r="M22" s="329" t="s">
        <v>0</v>
      </c>
      <c r="N22" s="325" t="s">
        <v>1</v>
      </c>
      <c r="O22" s="345" t="s">
        <v>97</v>
      </c>
      <c r="P22" s="329" t="s">
        <v>0</v>
      </c>
      <c r="Q22" s="325" t="s">
        <v>1</v>
      </c>
      <c r="R22" s="329" t="s">
        <v>0</v>
      </c>
      <c r="S22" s="325" t="s">
        <v>1</v>
      </c>
      <c r="T22" s="329" t="s">
        <v>0</v>
      </c>
      <c r="U22" s="325" t="s">
        <v>1</v>
      </c>
      <c r="V22" s="329" t="s">
        <v>0</v>
      </c>
      <c r="W22" s="315" t="s">
        <v>1</v>
      </c>
      <c r="X22" s="444" t="s">
        <v>0</v>
      </c>
      <c r="Y22" s="447" t="s">
        <v>1</v>
      </c>
    </row>
    <row r="23" spans="2:33" ht="18.75" hidden="1" customHeight="1" x14ac:dyDescent="0.3">
      <c r="B23" s="371" t="s">
        <v>23</v>
      </c>
      <c r="C23" s="310" t="s">
        <v>37</v>
      </c>
      <c r="D23" s="366" t="s">
        <v>163</v>
      </c>
      <c r="E23" s="372">
        <v>1360.5</v>
      </c>
      <c r="F23" s="373">
        <v>3340</v>
      </c>
      <c r="G23" s="374">
        <v>3340</v>
      </c>
      <c r="H23" s="373">
        <v>3454.15</v>
      </c>
      <c r="I23" s="375">
        <f>H23/G23</f>
        <v>1.0341766467065869</v>
      </c>
      <c r="J23" s="372">
        <f t="shared" ref="J23:J42" si="10">H23</f>
        <v>3454.15</v>
      </c>
      <c r="K23" s="373">
        <v>4156.5600000000004</v>
      </c>
      <c r="L23" s="305">
        <f>K23/J23</f>
        <v>1.203352489034929</v>
      </c>
      <c r="M23" s="376">
        <v>0</v>
      </c>
      <c r="N23" s="377">
        <v>0</v>
      </c>
      <c r="O23" s="378" t="e">
        <f>N23/M23</f>
        <v>#DIV/0!</v>
      </c>
      <c r="P23" s="374">
        <f>N23</f>
        <v>0</v>
      </c>
      <c r="Q23" s="379">
        <v>4348.8900000000003</v>
      </c>
      <c r="R23" s="372"/>
      <c r="S23" s="379"/>
      <c r="T23" s="372"/>
      <c r="U23" s="379"/>
      <c r="V23" s="372"/>
      <c r="W23" s="379"/>
      <c r="X23" s="372"/>
      <c r="Y23" s="379"/>
    </row>
    <row r="24" spans="2:33" ht="18.75" customHeight="1" x14ac:dyDescent="0.25">
      <c r="B24" s="380" t="s">
        <v>22</v>
      </c>
      <c r="C24" s="359" t="s">
        <v>37</v>
      </c>
      <c r="D24" s="381" t="s">
        <v>196</v>
      </c>
      <c r="E24" s="368">
        <v>1360.5</v>
      </c>
      <c r="F24" s="382">
        <v>1446.21</v>
      </c>
      <c r="G24" s="383">
        <v>1446.21</v>
      </c>
      <c r="H24" s="382">
        <v>1537.32</v>
      </c>
      <c r="I24" s="384">
        <f t="shared" ref="I24:I42" si="11">H24/G24</f>
        <v>1.0629991495011097</v>
      </c>
      <c r="J24" s="361">
        <f t="shared" si="10"/>
        <v>1537.32</v>
      </c>
      <c r="K24" s="385">
        <v>1598.81</v>
      </c>
      <c r="L24" s="384">
        <f t="shared" ref="L24:L42" si="12">K24/J24</f>
        <v>1.0399981786485573</v>
      </c>
      <c r="M24" s="361">
        <f t="shared" ref="M24:M42" si="13">K24</f>
        <v>1598.81</v>
      </c>
      <c r="N24" s="385">
        <v>1688.33</v>
      </c>
      <c r="O24" s="363">
        <f t="shared" ref="O24:O46" si="14">N24/M24</f>
        <v>1.0559916437850652</v>
      </c>
      <c r="P24" s="383">
        <f>N24</f>
        <v>1688.33</v>
      </c>
      <c r="Q24" s="369">
        <v>1782.89</v>
      </c>
      <c r="R24" s="386"/>
      <c r="S24" s="267"/>
      <c r="T24" s="386"/>
      <c r="U24" s="267"/>
      <c r="V24" s="386"/>
      <c r="W24" s="267"/>
      <c r="X24" s="386"/>
      <c r="Y24" s="267"/>
    </row>
    <row r="25" spans="2:33" ht="18" customHeight="1" x14ac:dyDescent="0.25">
      <c r="B25" s="709" t="s">
        <v>170</v>
      </c>
      <c r="C25" s="490" t="s">
        <v>37</v>
      </c>
      <c r="D25" s="490" t="s">
        <v>198</v>
      </c>
      <c r="E25" s="623">
        <v>2106.96</v>
      </c>
      <c r="F25" s="625">
        <v>2236.11</v>
      </c>
      <c r="G25" s="623">
        <v>2236.11</v>
      </c>
      <c r="H25" s="215">
        <v>2273.4499999999998</v>
      </c>
      <c r="I25" s="233">
        <f t="shared" si="11"/>
        <v>1.0166986418378343</v>
      </c>
      <c r="J25" s="460">
        <f>H26</f>
        <v>2365.04</v>
      </c>
      <c r="K25" s="578">
        <v>2446.98</v>
      </c>
      <c r="L25" s="706">
        <f>K25/J25</f>
        <v>1.0346463484761357</v>
      </c>
      <c r="M25" s="460">
        <f>K25</f>
        <v>2446.98</v>
      </c>
      <c r="N25" s="578">
        <v>2503.2399999999998</v>
      </c>
      <c r="O25" s="581">
        <f>N25/M25</f>
        <v>1.0229916059796156</v>
      </c>
      <c r="P25" s="623">
        <f>N25</f>
        <v>2503.2399999999998</v>
      </c>
      <c r="Q25" s="625">
        <v>2593.1999999999998</v>
      </c>
      <c r="R25" s="650"/>
      <c r="S25" s="652"/>
      <c r="T25" s="650"/>
      <c r="U25" s="652"/>
      <c r="V25" s="650"/>
      <c r="W25" s="652"/>
      <c r="X25" s="650"/>
      <c r="Y25" s="652"/>
    </row>
    <row r="26" spans="2:33" ht="20.25" customHeight="1" x14ac:dyDescent="0.25">
      <c r="B26" s="710"/>
      <c r="C26" s="491"/>
      <c r="D26" s="491"/>
      <c r="E26" s="624"/>
      <c r="F26" s="626"/>
      <c r="G26" s="624"/>
      <c r="H26" s="215">
        <v>2365.04</v>
      </c>
      <c r="I26" s="233">
        <f>H26/G25</f>
        <v>1.0576581652959827</v>
      </c>
      <c r="J26" s="461"/>
      <c r="K26" s="580"/>
      <c r="L26" s="708"/>
      <c r="M26" s="461"/>
      <c r="N26" s="580"/>
      <c r="O26" s="583"/>
      <c r="P26" s="624"/>
      <c r="Q26" s="626"/>
      <c r="R26" s="651"/>
      <c r="S26" s="653"/>
      <c r="T26" s="651"/>
      <c r="U26" s="653"/>
      <c r="V26" s="651"/>
      <c r="W26" s="653"/>
      <c r="X26" s="651"/>
      <c r="Y26" s="653"/>
    </row>
    <row r="27" spans="2:33" ht="18.75" customHeight="1" x14ac:dyDescent="0.25">
      <c r="B27" s="699" t="s">
        <v>10</v>
      </c>
      <c r="C27" s="490" t="s">
        <v>114</v>
      </c>
      <c r="D27" s="338" t="s">
        <v>193</v>
      </c>
      <c r="E27" s="209"/>
      <c r="F27" s="215"/>
      <c r="G27" s="216"/>
      <c r="H27" s="215"/>
      <c r="I27" s="233"/>
      <c r="J27" s="331">
        <f>3209/1.2</f>
        <v>2674.166666666667</v>
      </c>
      <c r="K27" s="333">
        <f>3346.4/1.2</f>
        <v>2788.666666666667</v>
      </c>
      <c r="L27" s="233">
        <f t="shared" si="12"/>
        <v>1.042817076971019</v>
      </c>
      <c r="M27" s="331">
        <f t="shared" ref="M27" si="15">K27</f>
        <v>2788.666666666667</v>
      </c>
      <c r="N27" s="333">
        <v>2879.84</v>
      </c>
      <c r="O27" s="346">
        <f t="shared" si="14"/>
        <v>1.0326942385847477</v>
      </c>
      <c r="P27" s="216">
        <f>N27</f>
        <v>2879.84</v>
      </c>
      <c r="Q27" s="217">
        <v>2798.74</v>
      </c>
      <c r="R27" s="209">
        <f t="shared" ref="R27" si="16">Q27</f>
        <v>2798.74</v>
      </c>
      <c r="S27" s="217">
        <v>2768.71</v>
      </c>
      <c r="T27" s="209">
        <f t="shared" ref="T27" si="17">S27</f>
        <v>2768.71</v>
      </c>
      <c r="U27" s="217">
        <v>2971.44</v>
      </c>
      <c r="V27" s="209"/>
      <c r="W27" s="217"/>
      <c r="X27" s="209"/>
      <c r="Y27" s="217"/>
    </row>
    <row r="28" spans="2:33" s="308" customFormat="1" ht="32.25" customHeight="1" x14ac:dyDescent="0.25">
      <c r="B28" s="701"/>
      <c r="C28" s="491"/>
      <c r="D28" s="717" t="s">
        <v>225</v>
      </c>
      <c r="E28" s="209"/>
      <c r="F28" s="215"/>
      <c r="G28" s="216"/>
      <c r="H28" s="215"/>
      <c r="I28" s="233"/>
      <c r="J28" s="331"/>
      <c r="K28" s="333"/>
      <c r="L28" s="233"/>
      <c r="M28" s="331">
        <v>2788.666666666667</v>
      </c>
      <c r="N28" s="333">
        <v>2850.21</v>
      </c>
      <c r="O28" s="346">
        <f t="shared" si="14"/>
        <v>1.0220690891704518</v>
      </c>
      <c r="P28" s="216">
        <f>N28</f>
        <v>2850.21</v>
      </c>
      <c r="Q28" s="217">
        <v>2793.71</v>
      </c>
      <c r="R28" s="209">
        <f>Q28</f>
        <v>2793.71</v>
      </c>
      <c r="S28" s="217">
        <v>2794.75</v>
      </c>
      <c r="T28" s="209">
        <f>S28</f>
        <v>2794.75</v>
      </c>
      <c r="U28" s="217">
        <v>2955.73</v>
      </c>
      <c r="V28" s="209"/>
      <c r="W28" s="217"/>
      <c r="X28" s="209"/>
      <c r="Y28" s="217"/>
    </row>
    <row r="29" spans="2:33" ht="15.75" hidden="1" customHeight="1" x14ac:dyDescent="0.25">
      <c r="B29" s="699" t="s">
        <v>14</v>
      </c>
      <c r="C29" s="490" t="s">
        <v>37</v>
      </c>
      <c r="D29" s="490" t="s">
        <v>192</v>
      </c>
      <c r="E29" s="209">
        <v>1880.55</v>
      </c>
      <c r="F29" s="625">
        <v>1948.39</v>
      </c>
      <c r="G29" s="623">
        <v>1948.39</v>
      </c>
      <c r="H29" s="703">
        <v>2060.5700000000002</v>
      </c>
      <c r="I29" s="706">
        <f t="shared" si="11"/>
        <v>1.0575757420229011</v>
      </c>
      <c r="J29" s="460">
        <f t="shared" si="10"/>
        <v>2060.5700000000002</v>
      </c>
      <c r="K29" s="578">
        <v>2142.9899999999998</v>
      </c>
      <c r="L29" s="706">
        <f t="shared" si="12"/>
        <v>1.0399986411526905</v>
      </c>
      <c r="M29" s="460">
        <f t="shared" si="13"/>
        <v>2142.9899999999998</v>
      </c>
      <c r="N29" s="578">
        <v>2209.63</v>
      </c>
      <c r="O29" s="581">
        <f t="shared" si="14"/>
        <v>1.0310967386688694</v>
      </c>
      <c r="P29" s="623">
        <v>2209.63</v>
      </c>
      <c r="Q29" s="625">
        <v>2226.6799999999998</v>
      </c>
      <c r="R29" s="650"/>
      <c r="S29" s="652"/>
      <c r="T29" s="650"/>
      <c r="U29" s="652"/>
      <c r="V29" s="650"/>
      <c r="W29" s="652"/>
      <c r="X29" s="650"/>
      <c r="Y29" s="652"/>
    </row>
    <row r="30" spans="2:33" ht="15.75" customHeight="1" x14ac:dyDescent="0.25">
      <c r="B30" s="700"/>
      <c r="C30" s="545"/>
      <c r="D30" s="545"/>
      <c r="E30" s="209">
        <v>1880.55</v>
      </c>
      <c r="F30" s="695"/>
      <c r="G30" s="702"/>
      <c r="H30" s="704"/>
      <c r="I30" s="707"/>
      <c r="J30" s="577"/>
      <c r="K30" s="579"/>
      <c r="L30" s="707"/>
      <c r="M30" s="577"/>
      <c r="N30" s="579"/>
      <c r="O30" s="582"/>
      <c r="P30" s="702"/>
      <c r="Q30" s="695"/>
      <c r="R30" s="654"/>
      <c r="S30" s="655"/>
      <c r="T30" s="654"/>
      <c r="U30" s="655"/>
      <c r="V30" s="654"/>
      <c r="W30" s="655"/>
      <c r="X30" s="654"/>
      <c r="Y30" s="655"/>
    </row>
    <row r="31" spans="2:33" ht="11.25" hidden="1" customHeight="1" x14ac:dyDescent="0.25">
      <c r="B31" s="701"/>
      <c r="C31" s="491"/>
      <c r="D31" s="491"/>
      <c r="E31" s="209">
        <v>1888.5</v>
      </c>
      <c r="F31" s="626"/>
      <c r="G31" s="624"/>
      <c r="H31" s="705"/>
      <c r="I31" s="708"/>
      <c r="J31" s="461"/>
      <c r="K31" s="580"/>
      <c r="L31" s="708"/>
      <c r="M31" s="461"/>
      <c r="N31" s="580"/>
      <c r="O31" s="583"/>
      <c r="P31" s="624"/>
      <c r="Q31" s="626"/>
      <c r="R31" s="651"/>
      <c r="S31" s="653"/>
      <c r="T31" s="651"/>
      <c r="U31" s="653"/>
      <c r="V31" s="651"/>
      <c r="W31" s="653"/>
      <c r="X31" s="651"/>
      <c r="Y31" s="653"/>
    </row>
    <row r="32" spans="2:33" ht="18.75" customHeight="1" x14ac:dyDescent="0.25">
      <c r="B32" s="272" t="s">
        <v>13</v>
      </c>
      <c r="C32" s="317" t="s">
        <v>114</v>
      </c>
      <c r="D32" s="338" t="s">
        <v>199</v>
      </c>
      <c r="E32" s="209"/>
      <c r="F32" s="215"/>
      <c r="G32" s="216"/>
      <c r="H32" s="215"/>
      <c r="I32" s="233"/>
      <c r="J32" s="331">
        <v>3023.85</v>
      </c>
      <c r="K32" s="333">
        <v>3023.85</v>
      </c>
      <c r="L32" s="233">
        <f t="shared" si="12"/>
        <v>1</v>
      </c>
      <c r="M32" s="331">
        <f t="shared" ref="M32" si="18">K32</f>
        <v>3023.85</v>
      </c>
      <c r="N32" s="333">
        <v>3088.42</v>
      </c>
      <c r="O32" s="346">
        <f t="shared" si="14"/>
        <v>1.0213535724324951</v>
      </c>
      <c r="P32" s="216">
        <f t="shared" ref="P32:P42" si="19">N32</f>
        <v>3088.42</v>
      </c>
      <c r="Q32" s="217">
        <v>3172.47</v>
      </c>
      <c r="R32" s="209">
        <f t="shared" ref="R32" si="20">Q32</f>
        <v>3172.47</v>
      </c>
      <c r="S32" s="217">
        <v>3310.81</v>
      </c>
      <c r="T32" s="209">
        <f t="shared" ref="T32" si="21">S32</f>
        <v>3310.81</v>
      </c>
      <c r="U32" s="217">
        <v>3514.29</v>
      </c>
      <c r="V32" s="189"/>
      <c r="W32" s="192"/>
      <c r="X32" s="189"/>
      <c r="Y32" s="192"/>
    </row>
    <row r="33" spans="2:25" ht="18.75" customHeight="1" x14ac:dyDescent="0.25">
      <c r="B33" s="272" t="s">
        <v>2</v>
      </c>
      <c r="C33" s="317" t="str">
        <f>C59</f>
        <v>2020 - 2024</v>
      </c>
      <c r="D33" s="323" t="str">
        <f>D59</f>
        <v>от 19.12.2019 №50/20</v>
      </c>
      <c r="E33" s="189">
        <v>1731.26</v>
      </c>
      <c r="F33" s="190">
        <v>1796.74</v>
      </c>
      <c r="G33" s="191">
        <v>1796.74</v>
      </c>
      <c r="H33" s="190">
        <v>2001.01</v>
      </c>
      <c r="I33" s="193">
        <f t="shared" si="11"/>
        <v>1.1136892371739928</v>
      </c>
      <c r="J33" s="209">
        <f t="shared" si="10"/>
        <v>2001.01</v>
      </c>
      <c r="K33" s="210">
        <v>2001.01</v>
      </c>
      <c r="L33" s="233">
        <f t="shared" si="12"/>
        <v>1</v>
      </c>
      <c r="M33" s="209">
        <f>K33</f>
        <v>2001.01</v>
      </c>
      <c r="N33" s="210">
        <v>2067.94</v>
      </c>
      <c r="O33" s="346">
        <f t="shared" si="14"/>
        <v>1.033448108705104</v>
      </c>
      <c r="P33" s="212">
        <f t="shared" si="19"/>
        <v>2067.94</v>
      </c>
      <c r="Q33" s="253">
        <v>2165.69</v>
      </c>
      <c r="R33" s="261">
        <f>Q33</f>
        <v>2165.69</v>
      </c>
      <c r="S33" s="253">
        <v>2324.86</v>
      </c>
      <c r="T33" s="261">
        <f>S33</f>
        <v>2324.86</v>
      </c>
      <c r="U33" s="253">
        <v>2387.62</v>
      </c>
      <c r="V33" s="261">
        <f>U33</f>
        <v>2387.62</v>
      </c>
      <c r="W33" s="253">
        <v>2445.16</v>
      </c>
      <c r="X33" s="261"/>
      <c r="Y33" s="253"/>
    </row>
    <row r="34" spans="2:25" ht="18.75" customHeight="1" x14ac:dyDescent="0.25">
      <c r="B34" s="699" t="s">
        <v>18</v>
      </c>
      <c r="C34" s="445" t="s">
        <v>37</v>
      </c>
      <c r="D34" s="323" t="s">
        <v>201</v>
      </c>
      <c r="E34" s="209">
        <v>1871.88</v>
      </c>
      <c r="F34" s="215">
        <v>1968.35</v>
      </c>
      <c r="G34" s="216">
        <v>1968.35</v>
      </c>
      <c r="H34" s="215">
        <v>2000.06</v>
      </c>
      <c r="I34" s="233">
        <f t="shared" si="11"/>
        <v>1.0161099397972921</v>
      </c>
      <c r="J34" s="321">
        <f t="shared" si="10"/>
        <v>2000.06</v>
      </c>
      <c r="K34" s="333">
        <v>2080.06</v>
      </c>
      <c r="L34" s="233">
        <f t="shared" si="12"/>
        <v>1.039998800035999</v>
      </c>
      <c r="M34" s="321">
        <f t="shared" si="13"/>
        <v>2080.06</v>
      </c>
      <c r="N34" s="333">
        <v>2097.5100000000002</v>
      </c>
      <c r="O34" s="346">
        <f t="shared" si="14"/>
        <v>1.008389181081315</v>
      </c>
      <c r="P34" s="216">
        <f t="shared" si="19"/>
        <v>2097.5100000000002</v>
      </c>
      <c r="Q34" s="217">
        <v>2078.4699999999998</v>
      </c>
      <c r="R34" s="189"/>
      <c r="S34" s="192"/>
      <c r="T34" s="189"/>
      <c r="U34" s="192"/>
      <c r="V34" s="189"/>
      <c r="W34" s="192"/>
      <c r="X34" s="189"/>
      <c r="Y34" s="192"/>
    </row>
    <row r="35" spans="2:25" s="308" customFormat="1" ht="39" customHeight="1" x14ac:dyDescent="0.25">
      <c r="B35" s="701"/>
      <c r="C35" s="446" t="s">
        <v>228</v>
      </c>
      <c r="D35" s="355" t="s">
        <v>227</v>
      </c>
      <c r="E35" s="209"/>
      <c r="F35" s="215"/>
      <c r="G35" s="216"/>
      <c r="H35" s="215"/>
      <c r="I35" s="233"/>
      <c r="J35" s="321"/>
      <c r="K35" s="333"/>
      <c r="L35" s="233"/>
      <c r="M35" s="321">
        <f>M34</f>
        <v>2080.06</v>
      </c>
      <c r="N35" s="333">
        <v>2193.6799999999998</v>
      </c>
      <c r="O35" s="346">
        <f t="shared" si="14"/>
        <v>1.0546234243242982</v>
      </c>
      <c r="P35" s="216">
        <f t="shared" si="19"/>
        <v>2193.6799999999998</v>
      </c>
      <c r="Q35" s="217">
        <v>2217.5</v>
      </c>
      <c r="R35" s="209">
        <f>Q35</f>
        <v>2217.5</v>
      </c>
      <c r="S35" s="217">
        <v>2267.63</v>
      </c>
      <c r="T35" s="209">
        <f>S35</f>
        <v>2267.63</v>
      </c>
      <c r="U35" s="217">
        <v>2291.38</v>
      </c>
      <c r="V35" s="209">
        <f>U35</f>
        <v>2291.38</v>
      </c>
      <c r="W35" s="217">
        <v>2291.08</v>
      </c>
      <c r="X35" s="209">
        <f>W35</f>
        <v>2291.08</v>
      </c>
      <c r="Y35" s="217">
        <v>2336.98</v>
      </c>
    </row>
    <row r="36" spans="2:25" ht="18.75" customHeight="1" x14ac:dyDescent="0.25">
      <c r="B36" s="272" t="s">
        <v>19</v>
      </c>
      <c r="C36" s="317" t="s">
        <v>194</v>
      </c>
      <c r="D36" s="338" t="s">
        <v>195</v>
      </c>
      <c r="E36" s="189">
        <v>1798.44</v>
      </c>
      <c r="F36" s="190">
        <v>1867.68</v>
      </c>
      <c r="G36" s="191">
        <v>1867.68</v>
      </c>
      <c r="H36" s="190">
        <v>1983.22</v>
      </c>
      <c r="I36" s="193">
        <f t="shared" si="11"/>
        <v>1.0618628458836632</v>
      </c>
      <c r="J36" s="209">
        <f>H36</f>
        <v>1983.22</v>
      </c>
      <c r="K36" s="210">
        <v>2046.59</v>
      </c>
      <c r="L36" s="233">
        <f t="shared" si="12"/>
        <v>1.0319530863948527</v>
      </c>
      <c r="M36" s="209">
        <f>K36</f>
        <v>2046.59</v>
      </c>
      <c r="N36" s="210">
        <v>2110.91</v>
      </c>
      <c r="O36" s="346">
        <f t="shared" si="14"/>
        <v>1.0314278873638589</v>
      </c>
      <c r="P36" s="216">
        <f t="shared" si="19"/>
        <v>2110.91</v>
      </c>
      <c r="Q36" s="217">
        <v>2151.21</v>
      </c>
      <c r="R36" s="209">
        <f t="shared" ref="R36" si="22">Q36</f>
        <v>2151.21</v>
      </c>
      <c r="S36" s="217">
        <v>2234.16</v>
      </c>
      <c r="T36" s="209">
        <f t="shared" ref="T36" si="23">S36</f>
        <v>2234.16</v>
      </c>
      <c r="U36" s="217">
        <v>2299.3200000000002</v>
      </c>
      <c r="V36" s="209">
        <f>U36</f>
        <v>2299.3200000000002</v>
      </c>
      <c r="W36" s="217">
        <v>2364.11</v>
      </c>
      <c r="X36" s="209"/>
      <c r="Y36" s="217"/>
    </row>
    <row r="37" spans="2:25" ht="18.75" customHeight="1" x14ac:dyDescent="0.25">
      <c r="B37" s="699" t="s">
        <v>17</v>
      </c>
      <c r="C37" s="490" t="s">
        <v>114</v>
      </c>
      <c r="D37" s="338" t="s">
        <v>202</v>
      </c>
      <c r="E37" s="209"/>
      <c r="F37" s="215"/>
      <c r="G37" s="216"/>
      <c r="H37" s="215"/>
      <c r="I37" s="233"/>
      <c r="J37" s="331">
        <v>2320.17</v>
      </c>
      <c r="K37" s="333">
        <v>2449.8200000000002</v>
      </c>
      <c r="L37" s="218">
        <f t="shared" si="12"/>
        <v>1.0558795260692104</v>
      </c>
      <c r="M37" s="331">
        <f t="shared" ref="M37" si="24">K37</f>
        <v>2449.8200000000002</v>
      </c>
      <c r="N37" s="333">
        <v>2587</v>
      </c>
      <c r="O37" s="349">
        <f t="shared" si="14"/>
        <v>1.0559959507229102</v>
      </c>
      <c r="P37" s="212">
        <f t="shared" si="19"/>
        <v>2587</v>
      </c>
      <c r="Q37" s="253">
        <v>2597.2199999999998</v>
      </c>
      <c r="R37" s="261">
        <f t="shared" ref="R37" si="25">Q37</f>
        <v>2597.2199999999998</v>
      </c>
      <c r="S37" s="253">
        <v>2589.77</v>
      </c>
      <c r="T37" s="261">
        <f t="shared" ref="T37" si="26">S37</f>
        <v>2589.77</v>
      </c>
      <c r="U37" s="253">
        <v>2658.02</v>
      </c>
      <c r="V37" s="261"/>
      <c r="W37" s="253"/>
      <c r="X37" s="261"/>
      <c r="Y37" s="253"/>
    </row>
    <row r="38" spans="2:25" s="308" customFormat="1" ht="27.75" customHeight="1" x14ac:dyDescent="0.25">
      <c r="B38" s="701"/>
      <c r="C38" s="491"/>
      <c r="D38" s="355" t="s">
        <v>230</v>
      </c>
      <c r="E38" s="209"/>
      <c r="F38" s="215"/>
      <c r="G38" s="216"/>
      <c r="H38" s="215"/>
      <c r="I38" s="233"/>
      <c r="J38" s="331"/>
      <c r="K38" s="333"/>
      <c r="L38" s="218"/>
      <c r="M38" s="212">
        <v>2449.8200000000002</v>
      </c>
      <c r="N38" s="450">
        <v>2587</v>
      </c>
      <c r="O38" s="443">
        <f t="shared" si="14"/>
        <v>1.0559959507229102</v>
      </c>
      <c r="P38" s="212">
        <v>2587</v>
      </c>
      <c r="Q38" s="253">
        <v>2580.15</v>
      </c>
      <c r="R38" s="261">
        <v>2580.15</v>
      </c>
      <c r="S38" s="253">
        <v>2574.6799999999998</v>
      </c>
      <c r="T38" s="261">
        <v>2574.6799999999998</v>
      </c>
      <c r="U38" s="253">
        <v>2642.86</v>
      </c>
      <c r="V38" s="261"/>
      <c r="W38" s="253"/>
      <c r="X38" s="261"/>
      <c r="Y38" s="253"/>
    </row>
    <row r="39" spans="2:25" ht="18.75" customHeight="1" x14ac:dyDescent="0.25">
      <c r="B39" s="272" t="s">
        <v>3</v>
      </c>
      <c r="C39" s="317" t="s">
        <v>194</v>
      </c>
      <c r="D39" s="338" t="s">
        <v>203</v>
      </c>
      <c r="E39" s="189" t="e">
        <f>#REF!</f>
        <v>#REF!</v>
      </c>
      <c r="F39" s="190">
        <v>1624.08</v>
      </c>
      <c r="G39" s="191">
        <v>1624.08</v>
      </c>
      <c r="H39" s="190">
        <v>1780.16</v>
      </c>
      <c r="I39" s="193">
        <f t="shared" si="11"/>
        <v>1.0961036402147679</v>
      </c>
      <c r="J39" s="209">
        <f t="shared" si="10"/>
        <v>1780.16</v>
      </c>
      <c r="K39" s="210">
        <v>1819.11</v>
      </c>
      <c r="L39" s="233">
        <f t="shared" si="12"/>
        <v>1.021880055725328</v>
      </c>
      <c r="M39" s="209">
        <f>K39</f>
        <v>1819.11</v>
      </c>
      <c r="N39" s="210">
        <v>1828.38</v>
      </c>
      <c r="O39" s="346">
        <f t="shared" si="14"/>
        <v>1.0050958985437934</v>
      </c>
      <c r="P39" s="234">
        <f t="shared" si="19"/>
        <v>1828.38</v>
      </c>
      <c r="Q39" s="235">
        <v>1858.63</v>
      </c>
      <c r="R39" s="243">
        <f>Q39</f>
        <v>1858.63</v>
      </c>
      <c r="S39" s="235">
        <v>1896.54</v>
      </c>
      <c r="T39" s="243">
        <f>S39</f>
        <v>1896.54</v>
      </c>
      <c r="U39" s="235">
        <v>1978.22</v>
      </c>
      <c r="V39" s="243">
        <f>U39</f>
        <v>1978.22</v>
      </c>
      <c r="W39" s="235">
        <v>2035.76</v>
      </c>
      <c r="X39" s="243"/>
      <c r="Y39" s="235"/>
    </row>
    <row r="40" spans="2:25" ht="18.75" customHeight="1" x14ac:dyDescent="0.25">
      <c r="B40" s="272" t="s">
        <v>20</v>
      </c>
      <c r="C40" s="317" t="s">
        <v>37</v>
      </c>
      <c r="D40" s="338" t="s">
        <v>204</v>
      </c>
      <c r="E40" s="209">
        <v>2349.2399999999998</v>
      </c>
      <c r="F40" s="215">
        <v>2497.2399999999998</v>
      </c>
      <c r="G40" s="216">
        <v>2497.2399999999998</v>
      </c>
      <c r="H40" s="215">
        <v>2654.57</v>
      </c>
      <c r="I40" s="233">
        <f t="shared" si="11"/>
        <v>1.0630015537153019</v>
      </c>
      <c r="J40" s="321">
        <f t="shared" si="10"/>
        <v>2654.57</v>
      </c>
      <c r="K40" s="333">
        <v>2920.02</v>
      </c>
      <c r="L40" s="233">
        <f t="shared" si="12"/>
        <v>1.0999973630380815</v>
      </c>
      <c r="M40" s="321">
        <f t="shared" si="13"/>
        <v>2920.02</v>
      </c>
      <c r="N40" s="333">
        <v>3299.47</v>
      </c>
      <c r="O40" s="346">
        <f t="shared" si="14"/>
        <v>1.1299477400839719</v>
      </c>
      <c r="P40" s="216">
        <f t="shared" si="19"/>
        <v>3299.47</v>
      </c>
      <c r="Q40" s="217">
        <v>3629.24</v>
      </c>
      <c r="R40" s="189"/>
      <c r="S40" s="192"/>
      <c r="T40" s="189"/>
      <c r="U40" s="192"/>
      <c r="V40" s="189"/>
      <c r="W40" s="192"/>
      <c r="X40" s="189"/>
      <c r="Y40" s="192"/>
    </row>
    <row r="41" spans="2:25" ht="18.75" customHeight="1" x14ac:dyDescent="0.25">
      <c r="B41" s="272" t="s">
        <v>21</v>
      </c>
      <c r="C41" s="317" t="s">
        <v>37</v>
      </c>
      <c r="D41" s="338" t="s">
        <v>205</v>
      </c>
      <c r="E41" s="209">
        <v>1930.63</v>
      </c>
      <c r="F41" s="215">
        <v>2049.29</v>
      </c>
      <c r="G41" s="216">
        <v>2049.29</v>
      </c>
      <c r="H41" s="215">
        <v>2105.4</v>
      </c>
      <c r="I41" s="233">
        <f t="shared" si="11"/>
        <v>1.0273802146109141</v>
      </c>
      <c r="J41" s="321">
        <f t="shared" si="10"/>
        <v>2105.4</v>
      </c>
      <c r="K41" s="327">
        <v>2236.11</v>
      </c>
      <c r="L41" s="233">
        <f t="shared" si="12"/>
        <v>1.0620832145910517</v>
      </c>
      <c r="M41" s="321">
        <f t="shared" si="13"/>
        <v>2236.11</v>
      </c>
      <c r="N41" s="327">
        <v>2240.6</v>
      </c>
      <c r="O41" s="346">
        <f t="shared" si="14"/>
        <v>1.0020079513082987</v>
      </c>
      <c r="P41" s="216">
        <f t="shared" si="19"/>
        <v>2240.6</v>
      </c>
      <c r="Q41" s="217">
        <v>2290.69</v>
      </c>
      <c r="R41" s="189"/>
      <c r="S41" s="192"/>
      <c r="T41" s="189"/>
      <c r="U41" s="192"/>
      <c r="V41" s="189"/>
      <c r="W41" s="192"/>
      <c r="X41" s="189"/>
      <c r="Y41" s="192"/>
    </row>
    <row r="42" spans="2:25" ht="18.75" customHeight="1" x14ac:dyDescent="0.25">
      <c r="B42" s="272" t="s">
        <v>4</v>
      </c>
      <c r="C42" s="317" t="s">
        <v>37</v>
      </c>
      <c r="D42" s="338" t="s">
        <v>206</v>
      </c>
      <c r="E42" s="209">
        <v>1718.22</v>
      </c>
      <c r="F42" s="215">
        <v>1821.6</v>
      </c>
      <c r="G42" s="216">
        <v>1821.6</v>
      </c>
      <c r="H42" s="215">
        <v>1856.93</v>
      </c>
      <c r="I42" s="233">
        <f t="shared" si="11"/>
        <v>1.01939503732982</v>
      </c>
      <c r="J42" s="321">
        <f t="shared" si="10"/>
        <v>1856.93</v>
      </c>
      <c r="K42" s="327">
        <v>1931.21</v>
      </c>
      <c r="L42" s="233">
        <f t="shared" si="12"/>
        <v>1.0400015078651321</v>
      </c>
      <c r="M42" s="321">
        <f t="shared" si="13"/>
        <v>1931.21</v>
      </c>
      <c r="N42" s="327">
        <v>2336.4499999999998</v>
      </c>
      <c r="O42" s="346">
        <f t="shared" si="14"/>
        <v>1.2098373558546196</v>
      </c>
      <c r="P42" s="216">
        <f t="shared" si="19"/>
        <v>2336.4499999999998</v>
      </c>
      <c r="Q42" s="217">
        <v>2478.19</v>
      </c>
      <c r="R42" s="189"/>
      <c r="S42" s="192"/>
      <c r="T42" s="191"/>
      <c r="U42" s="192"/>
      <c r="V42" s="189"/>
      <c r="W42" s="192"/>
      <c r="X42" s="189"/>
      <c r="Y42" s="192"/>
    </row>
    <row r="43" spans="2:25" ht="53.25" customHeight="1" x14ac:dyDescent="0.25">
      <c r="B43" s="273" t="s">
        <v>173</v>
      </c>
      <c r="C43" s="316" t="s">
        <v>209</v>
      </c>
      <c r="D43" s="236" t="s">
        <v>214</v>
      </c>
      <c r="E43" s="228"/>
      <c r="F43" s="229"/>
      <c r="G43" s="230"/>
      <c r="H43" s="229"/>
      <c r="I43" s="232"/>
      <c r="J43" s="320"/>
      <c r="K43" s="337">
        <v>1716.6</v>
      </c>
      <c r="L43" s="348"/>
      <c r="M43" s="320">
        <v>1716.6</v>
      </c>
      <c r="N43" s="337">
        <v>1774.19</v>
      </c>
      <c r="O43" s="348">
        <f t="shared" si="14"/>
        <v>1.0335488756844926</v>
      </c>
      <c r="P43" s="187"/>
      <c r="Q43" s="188"/>
      <c r="R43" s="185"/>
      <c r="S43" s="188"/>
      <c r="T43" s="185"/>
      <c r="U43" s="188"/>
      <c r="V43" s="185"/>
      <c r="W43" s="188"/>
      <c r="X43" s="185"/>
      <c r="Y43" s="188"/>
    </row>
    <row r="44" spans="2:25" ht="57.75" customHeight="1" x14ac:dyDescent="0.25">
      <c r="B44" s="272" t="s">
        <v>174</v>
      </c>
      <c r="C44" s="316" t="s">
        <v>209</v>
      </c>
      <c r="D44" s="355" t="s">
        <v>215</v>
      </c>
      <c r="E44" s="209"/>
      <c r="F44" s="215"/>
      <c r="G44" s="216"/>
      <c r="H44" s="215"/>
      <c r="I44" s="233"/>
      <c r="J44" s="321"/>
      <c r="K44" s="333">
        <v>1756.38</v>
      </c>
      <c r="L44" s="346"/>
      <c r="M44" s="321">
        <v>1756.38</v>
      </c>
      <c r="N44" s="333">
        <v>1837.67</v>
      </c>
      <c r="O44" s="346">
        <f t="shared" si="14"/>
        <v>1.046282695088762</v>
      </c>
      <c r="P44" s="191"/>
      <c r="Q44" s="192"/>
      <c r="R44" s="189"/>
      <c r="S44" s="192"/>
      <c r="T44" s="189"/>
      <c r="U44" s="192"/>
      <c r="V44" s="189"/>
      <c r="W44" s="192"/>
      <c r="X44" s="189"/>
      <c r="Y44" s="192"/>
    </row>
    <row r="45" spans="2:25" ht="30" customHeight="1" x14ac:dyDescent="0.25">
      <c r="B45" s="272" t="s">
        <v>208</v>
      </c>
      <c r="C45" s="427" t="s">
        <v>207</v>
      </c>
      <c r="D45" s="355" t="s">
        <v>171</v>
      </c>
      <c r="E45" s="209"/>
      <c r="F45" s="215"/>
      <c r="G45" s="216"/>
      <c r="H45" s="215"/>
      <c r="I45" s="233"/>
      <c r="J45" s="321"/>
      <c r="K45" s="333">
        <v>1938.13</v>
      </c>
      <c r="L45" s="346"/>
      <c r="M45" s="321">
        <v>1938.13</v>
      </c>
      <c r="N45" s="333">
        <v>2206.9899999999998</v>
      </c>
      <c r="O45" s="346">
        <f t="shared" si="14"/>
        <v>1.1387213448014322</v>
      </c>
      <c r="P45" s="191">
        <f>N45</f>
        <v>2206.9899999999998</v>
      </c>
      <c r="Q45" s="192">
        <v>2269.2800000000002</v>
      </c>
      <c r="R45" s="189">
        <f>Q45</f>
        <v>2269.2800000000002</v>
      </c>
      <c r="S45" s="192">
        <v>2302.3000000000002</v>
      </c>
      <c r="T45" s="189"/>
      <c r="U45" s="192"/>
      <c r="V45" s="189"/>
      <c r="W45" s="192"/>
      <c r="X45" s="189"/>
      <c r="Y45" s="192"/>
    </row>
    <row r="46" spans="2:25" s="308" customFormat="1" ht="30" customHeight="1" thickBot="1" x14ac:dyDescent="0.3">
      <c r="B46" s="387" t="s">
        <v>220</v>
      </c>
      <c r="C46" s="318" t="s">
        <v>221</v>
      </c>
      <c r="D46" s="358" t="s">
        <v>222</v>
      </c>
      <c r="E46" s="219"/>
      <c r="F46" s="220"/>
      <c r="G46" s="221"/>
      <c r="H46" s="220"/>
      <c r="I46" s="223"/>
      <c r="J46" s="322"/>
      <c r="K46" s="335"/>
      <c r="L46" s="347"/>
      <c r="M46" s="322">
        <v>1778.63</v>
      </c>
      <c r="N46" s="335">
        <v>1880.06</v>
      </c>
      <c r="O46" s="347">
        <f t="shared" si="14"/>
        <v>1.0570270376638198</v>
      </c>
      <c r="P46" s="221">
        <f>N46</f>
        <v>1880.06</v>
      </c>
      <c r="Q46" s="222">
        <v>2198.59</v>
      </c>
      <c r="R46" s="219">
        <f>Q46</f>
        <v>2198.59</v>
      </c>
      <c r="S46" s="222">
        <v>2287.7199999999998</v>
      </c>
      <c r="T46" s="197">
        <f>S46</f>
        <v>2287.7199999999998</v>
      </c>
      <c r="U46" s="196">
        <v>2207.12</v>
      </c>
      <c r="V46" s="197"/>
      <c r="W46" s="196"/>
      <c r="X46" s="197"/>
      <c r="Y46" s="196"/>
    </row>
    <row r="47" spans="2:25" s="1" customFormat="1" ht="23.25" customHeight="1" thickBot="1" x14ac:dyDescent="0.3">
      <c r="B47" s="726" t="s">
        <v>66</v>
      </c>
      <c r="C47" s="727"/>
      <c r="D47" s="727"/>
      <c r="E47" s="727"/>
      <c r="F47" s="727"/>
      <c r="G47" s="727"/>
      <c r="H47" s="727"/>
      <c r="I47" s="727"/>
      <c r="J47" s="727"/>
      <c r="K47" s="727"/>
      <c r="L47" s="727"/>
      <c r="M47" s="727"/>
      <c r="N47" s="727"/>
      <c r="O47" s="727"/>
      <c r="P47" s="727"/>
      <c r="Q47" s="727"/>
      <c r="R47" s="727"/>
      <c r="S47" s="727"/>
      <c r="T47" s="727"/>
      <c r="U47" s="727"/>
      <c r="V47" s="727"/>
      <c r="W47" s="727"/>
      <c r="X47" s="727"/>
      <c r="Y47" s="727"/>
    </row>
    <row r="48" spans="2:25" s="1" customFormat="1" ht="19.5" customHeight="1" x14ac:dyDescent="0.25">
      <c r="B48" s="543" t="str">
        <f>B21</f>
        <v>Филиал</v>
      </c>
      <c r="C48" s="488" t="str">
        <f>C21</f>
        <v>период регулирования</v>
      </c>
      <c r="D48" s="488" t="s">
        <v>40</v>
      </c>
      <c r="E48" s="656">
        <v>2017</v>
      </c>
      <c r="F48" s="711"/>
      <c r="G48" s="680">
        <v>2018</v>
      </c>
      <c r="H48" s="681"/>
      <c r="I48" s="682"/>
      <c r="J48" s="470">
        <v>2019</v>
      </c>
      <c r="K48" s="472"/>
      <c r="L48" s="472"/>
      <c r="M48" s="468">
        <v>2020</v>
      </c>
      <c r="N48" s="617"/>
      <c r="O48" s="469"/>
      <c r="P48" s="656">
        <v>2021</v>
      </c>
      <c r="Q48" s="649"/>
      <c r="R48" s="648">
        <v>2022</v>
      </c>
      <c r="S48" s="649"/>
      <c r="T48" s="648">
        <v>2023</v>
      </c>
      <c r="U48" s="649"/>
      <c r="V48" s="648">
        <v>2024</v>
      </c>
      <c r="W48" s="649"/>
      <c r="X48" s="648">
        <v>2025</v>
      </c>
      <c r="Y48" s="649"/>
    </row>
    <row r="49" spans="2:25" s="1" customFormat="1" ht="19.5" customHeight="1" thickBot="1" x14ac:dyDescent="0.3">
      <c r="B49" s="544"/>
      <c r="C49" s="489"/>
      <c r="D49" s="489"/>
      <c r="E49" s="224" t="s">
        <v>0</v>
      </c>
      <c r="F49" s="225" t="s">
        <v>1</v>
      </c>
      <c r="G49" s="226" t="s">
        <v>0</v>
      </c>
      <c r="H49" s="225" t="s">
        <v>1</v>
      </c>
      <c r="I49" s="227" t="s">
        <v>97</v>
      </c>
      <c r="J49" s="183" t="s">
        <v>0</v>
      </c>
      <c r="K49" s="184" t="s">
        <v>1</v>
      </c>
      <c r="L49" s="225" t="s">
        <v>97</v>
      </c>
      <c r="M49" s="329" t="s">
        <v>0</v>
      </c>
      <c r="N49" s="284" t="s">
        <v>1</v>
      </c>
      <c r="O49" s="345" t="s">
        <v>97</v>
      </c>
      <c r="P49" s="280" t="s">
        <v>0</v>
      </c>
      <c r="Q49" s="241" t="s">
        <v>1</v>
      </c>
      <c r="R49" s="239" t="s">
        <v>0</v>
      </c>
      <c r="S49" s="241" t="s">
        <v>1</v>
      </c>
      <c r="T49" s="239" t="s">
        <v>0</v>
      </c>
      <c r="U49" s="241" t="s">
        <v>1</v>
      </c>
      <c r="V49" s="329" t="s">
        <v>0</v>
      </c>
      <c r="W49" s="315" t="s">
        <v>1</v>
      </c>
      <c r="X49" s="444" t="s">
        <v>0</v>
      </c>
      <c r="Y49" s="447" t="s">
        <v>1</v>
      </c>
    </row>
    <row r="50" spans="2:25" s="1" customFormat="1" ht="19.5" customHeight="1" x14ac:dyDescent="0.25">
      <c r="B50" s="370" t="str">
        <f>B24</f>
        <v>д.Пенкино, Камешковский р-н</v>
      </c>
      <c r="C50" s="360" t="str">
        <f>C24</f>
        <v>2017 - 2021</v>
      </c>
      <c r="D50" s="360" t="str">
        <f>D24</f>
        <v>от 19.12.2019 №50/3</v>
      </c>
      <c r="E50" s="228">
        <f>E24*1.18</f>
        <v>1605.3899999999999</v>
      </c>
      <c r="F50" s="229">
        <f>F24*1.18</f>
        <v>1706.5277999999998</v>
      </c>
      <c r="G50" s="216">
        <f>G24*1.18</f>
        <v>1706.5277999999998</v>
      </c>
      <c r="H50" s="215">
        <f>H24*1.18</f>
        <v>1814.0375999999999</v>
      </c>
      <c r="I50" s="233">
        <f t="shared" ref="I50:I68" si="27">H50/G50</f>
        <v>1.0629991495011097</v>
      </c>
      <c r="J50" s="121">
        <f>J24*1.2</f>
        <v>1844.7839999999999</v>
      </c>
      <c r="K50" s="118">
        <f>K24*1.2</f>
        <v>1918.5719999999999</v>
      </c>
      <c r="L50" s="292">
        <f>K50/J50</f>
        <v>1.0399981786485573</v>
      </c>
      <c r="M50" s="362">
        <f>M24*1.2</f>
        <v>1918.5719999999999</v>
      </c>
      <c r="N50" s="307">
        <f>N24*1.2</f>
        <v>2025.9959999999999</v>
      </c>
      <c r="O50" s="363">
        <f>N50/M50</f>
        <v>1.0559916437850652</v>
      </c>
      <c r="P50" s="368">
        <f>P24*1.2</f>
        <v>2025.9959999999999</v>
      </c>
      <c r="Q50" s="369">
        <f>Q24*1.2</f>
        <v>2139.4679999999998</v>
      </c>
      <c r="R50" s="266"/>
      <c r="S50" s="267"/>
      <c r="T50" s="185"/>
      <c r="U50" s="186"/>
      <c r="V50" s="266"/>
      <c r="W50" s="267"/>
      <c r="X50" s="266"/>
      <c r="Y50" s="267"/>
    </row>
    <row r="51" spans="2:25" s="1" customFormat="1" ht="19.5" customHeight="1" x14ac:dyDescent="0.25">
      <c r="B51" s="709" t="s">
        <v>167</v>
      </c>
      <c r="C51" s="490" t="s">
        <v>37</v>
      </c>
      <c r="D51" s="490" t="str">
        <f>D25</f>
        <v>от 19.12.2019 №50/5</v>
      </c>
      <c r="E51" s="623">
        <f>E25*1.18</f>
        <v>2486.2127999999998</v>
      </c>
      <c r="F51" s="625">
        <f>F25*1.18</f>
        <v>2638.6098000000002</v>
      </c>
      <c r="G51" s="623">
        <f>G25*1.18</f>
        <v>2638.6098000000002</v>
      </c>
      <c r="H51" s="215">
        <f>H25*1.18</f>
        <v>2682.6709999999998</v>
      </c>
      <c r="I51" s="233">
        <f t="shared" si="27"/>
        <v>1.0166986418378343</v>
      </c>
      <c r="J51" s="460">
        <f>J25*1.2</f>
        <v>2838.0479999999998</v>
      </c>
      <c r="K51" s="578">
        <f>K25*1.2</f>
        <v>2936.3759999999997</v>
      </c>
      <c r="L51" s="696">
        <f t="shared" ref="L51:L68" si="28">K51/J51</f>
        <v>1.0346463484761357</v>
      </c>
      <c r="M51" s="663">
        <f>M25*1.2</f>
        <v>2936.3759999999997</v>
      </c>
      <c r="N51" s="627">
        <f>N25*1.2</f>
        <v>3003.8879999999995</v>
      </c>
      <c r="O51" s="536">
        <f t="shared" ref="O51:O70" si="29">N51/M51</f>
        <v>1.0229916059796156</v>
      </c>
      <c r="P51" s="692">
        <f>P25*1.2</f>
        <v>3003.8879999999995</v>
      </c>
      <c r="Q51" s="625">
        <f>Q25*1.2</f>
        <v>3111.8399999999997</v>
      </c>
      <c r="R51" s="650"/>
      <c r="S51" s="652"/>
      <c r="T51" s="657"/>
      <c r="U51" s="660"/>
      <c r="V51" s="650"/>
      <c r="W51" s="652"/>
      <c r="X51" s="650"/>
      <c r="Y51" s="652"/>
    </row>
    <row r="52" spans="2:25" s="1" customFormat="1" ht="19.5" customHeight="1" x14ac:dyDescent="0.25">
      <c r="B52" s="710"/>
      <c r="C52" s="491"/>
      <c r="D52" s="491"/>
      <c r="E52" s="624"/>
      <c r="F52" s="626"/>
      <c r="G52" s="624"/>
      <c r="H52" s="215">
        <f>H26*1.18</f>
        <v>2790.7471999999998</v>
      </c>
      <c r="I52" s="233">
        <f>H52/G51</f>
        <v>1.0576581652959827</v>
      </c>
      <c r="J52" s="461"/>
      <c r="K52" s="580"/>
      <c r="L52" s="698"/>
      <c r="M52" s="663"/>
      <c r="N52" s="627"/>
      <c r="O52" s="536"/>
      <c r="P52" s="694"/>
      <c r="Q52" s="626"/>
      <c r="R52" s="651"/>
      <c r="S52" s="653"/>
      <c r="T52" s="659"/>
      <c r="U52" s="662"/>
      <c r="V52" s="651"/>
      <c r="W52" s="653"/>
      <c r="X52" s="651"/>
      <c r="Y52" s="653"/>
    </row>
    <row r="53" spans="2:25" s="1" customFormat="1" ht="19.5" customHeight="1" x14ac:dyDescent="0.25">
      <c r="B53" s="699" t="str">
        <f>B27</f>
        <v>г.Гусь-Хрустальный</v>
      </c>
      <c r="C53" s="490" t="str">
        <f>C27</f>
        <v>2019 - 2023</v>
      </c>
      <c r="D53" s="323" t="str">
        <f>D27</f>
        <v>от 19.12.2019 №50/29</v>
      </c>
      <c r="E53" s="209"/>
      <c r="F53" s="215"/>
      <c r="G53" s="216"/>
      <c r="H53" s="215"/>
      <c r="I53" s="233"/>
      <c r="J53" s="40">
        <f>J27*1.2</f>
        <v>3209.0000000000005</v>
      </c>
      <c r="K53" s="41">
        <f>K27*1.2</f>
        <v>3346.4</v>
      </c>
      <c r="L53" s="293">
        <f t="shared" si="28"/>
        <v>1.042817076971019</v>
      </c>
      <c r="M53" s="332">
        <f>M27*1.2</f>
        <v>3346.4</v>
      </c>
      <c r="N53" s="289">
        <f>N27*1.2</f>
        <v>3455.808</v>
      </c>
      <c r="O53" s="346">
        <f t="shared" si="29"/>
        <v>1.0326942385847477</v>
      </c>
      <c r="P53" s="261">
        <f>P27*1.2</f>
        <v>3455.808</v>
      </c>
      <c r="Q53" s="253">
        <f>Q27*1.2</f>
        <v>3358.4879999999998</v>
      </c>
      <c r="R53" s="212">
        <f>R27*1.2</f>
        <v>3358.4879999999998</v>
      </c>
      <c r="S53" s="253">
        <f>S27*1.2</f>
        <v>3322.4519999999998</v>
      </c>
      <c r="T53" s="261">
        <f>T27*1.2</f>
        <v>3322.4519999999998</v>
      </c>
      <c r="U53" s="210">
        <f>U27*1.2</f>
        <v>3565.7280000000001</v>
      </c>
      <c r="V53" s="212"/>
      <c r="W53" s="253"/>
      <c r="X53" s="212"/>
      <c r="Y53" s="253"/>
    </row>
    <row r="54" spans="2:25" s="1" customFormat="1" ht="41.25" customHeight="1" x14ac:dyDescent="0.25">
      <c r="B54" s="701"/>
      <c r="C54" s="491"/>
      <c r="D54" s="717" t="s">
        <v>225</v>
      </c>
      <c r="E54" s="209"/>
      <c r="F54" s="215"/>
      <c r="G54" s="216"/>
      <c r="H54" s="215"/>
      <c r="I54" s="233"/>
      <c r="J54" s="448"/>
      <c r="K54" s="333"/>
      <c r="L54" s="293"/>
      <c r="M54" s="448">
        <v>3346.4</v>
      </c>
      <c r="N54" s="449">
        <v>3420.25</v>
      </c>
      <c r="O54" s="346">
        <f t="shared" si="29"/>
        <v>1.0220684915132681</v>
      </c>
      <c r="P54" s="261">
        <f>N54</f>
        <v>3420.25</v>
      </c>
      <c r="Q54" s="253">
        <v>3352.45</v>
      </c>
      <c r="R54" s="212">
        <f>Q54</f>
        <v>3352.45</v>
      </c>
      <c r="S54" s="253">
        <v>3353.7</v>
      </c>
      <c r="T54" s="261">
        <f>S54</f>
        <v>3353.7</v>
      </c>
      <c r="U54" s="210">
        <v>3546.88</v>
      </c>
      <c r="V54" s="212"/>
      <c r="W54" s="253"/>
      <c r="X54" s="212"/>
      <c r="Y54" s="253"/>
    </row>
    <row r="55" spans="2:25" ht="9" hidden="1" customHeight="1" x14ac:dyDescent="0.25">
      <c r="B55" s="699" t="str">
        <f>B29</f>
        <v>г.Ковров</v>
      </c>
      <c r="C55" s="490" t="str">
        <f>C29</f>
        <v>2017 - 2021</v>
      </c>
      <c r="D55" s="490" t="s">
        <v>192</v>
      </c>
      <c r="E55" s="209">
        <f>E29*1.18</f>
        <v>2219.049</v>
      </c>
      <c r="F55" s="625">
        <f>F29*1.18</f>
        <v>2299.1001999999999</v>
      </c>
      <c r="G55" s="623">
        <f>G29*1.18</f>
        <v>2299.1001999999999</v>
      </c>
      <c r="H55" s="703">
        <f>H29*1.18</f>
        <v>2431.4726000000001</v>
      </c>
      <c r="I55" s="706">
        <f t="shared" si="27"/>
        <v>1.0575757420229011</v>
      </c>
      <c r="J55" s="460">
        <f>J29*1.2</f>
        <v>2472.6840000000002</v>
      </c>
      <c r="K55" s="578">
        <f>K29*1.2</f>
        <v>2571.5879999999997</v>
      </c>
      <c r="L55" s="696">
        <f>K55/J55</f>
        <v>1.0399986411526905</v>
      </c>
      <c r="M55" s="663">
        <f>M29*1.2</f>
        <v>2571.5879999999997</v>
      </c>
      <c r="N55" s="627">
        <f>N29*1.2</f>
        <v>2651.556</v>
      </c>
      <c r="O55" s="536">
        <f>N55/M55</f>
        <v>1.0310967386688694</v>
      </c>
      <c r="P55" s="692">
        <f>P29*1.2</f>
        <v>2651.556</v>
      </c>
      <c r="Q55" s="625">
        <f>Q29*1.2</f>
        <v>2672.0159999999996</v>
      </c>
      <c r="R55" s="650"/>
      <c r="S55" s="652"/>
      <c r="T55" s="657"/>
      <c r="U55" s="660"/>
      <c r="V55" s="650"/>
      <c r="W55" s="652"/>
      <c r="X55" s="650"/>
      <c r="Y55" s="652"/>
    </row>
    <row r="56" spans="2:25" ht="21.75" customHeight="1" x14ac:dyDescent="0.25">
      <c r="B56" s="700"/>
      <c r="C56" s="545"/>
      <c r="D56" s="545"/>
      <c r="E56" s="209">
        <f>E30*1.18</f>
        <v>2219.049</v>
      </c>
      <c r="F56" s="695"/>
      <c r="G56" s="702"/>
      <c r="H56" s="704"/>
      <c r="I56" s="707"/>
      <c r="J56" s="577"/>
      <c r="K56" s="579"/>
      <c r="L56" s="697"/>
      <c r="M56" s="663"/>
      <c r="N56" s="627"/>
      <c r="O56" s="536"/>
      <c r="P56" s="693"/>
      <c r="Q56" s="695"/>
      <c r="R56" s="654"/>
      <c r="S56" s="655"/>
      <c r="T56" s="658"/>
      <c r="U56" s="661"/>
      <c r="V56" s="654"/>
      <c r="W56" s="655"/>
      <c r="X56" s="654"/>
      <c r="Y56" s="655"/>
    </row>
    <row r="57" spans="2:25" ht="11.25" hidden="1" customHeight="1" x14ac:dyDescent="0.25">
      <c r="B57" s="701"/>
      <c r="C57" s="491"/>
      <c r="D57" s="491"/>
      <c r="E57" s="209">
        <f>E31*1.18</f>
        <v>2228.4299999999998</v>
      </c>
      <c r="F57" s="626"/>
      <c r="G57" s="624"/>
      <c r="H57" s="705"/>
      <c r="I57" s="708"/>
      <c r="J57" s="461"/>
      <c r="K57" s="580"/>
      <c r="L57" s="698"/>
      <c r="M57" s="663"/>
      <c r="N57" s="627"/>
      <c r="O57" s="536"/>
      <c r="P57" s="694"/>
      <c r="Q57" s="626"/>
      <c r="R57" s="651"/>
      <c r="S57" s="653"/>
      <c r="T57" s="659"/>
      <c r="U57" s="662"/>
      <c r="V57" s="651"/>
      <c r="W57" s="653"/>
      <c r="X57" s="651"/>
      <c r="Y57" s="653"/>
    </row>
    <row r="58" spans="2:25" s="1" customFormat="1" ht="19.5" customHeight="1" x14ac:dyDescent="0.25">
      <c r="B58" s="274" t="str">
        <f>B32</f>
        <v>г.Киржач</v>
      </c>
      <c r="C58" s="323" t="str">
        <f>C32</f>
        <v>2019 - 2023</v>
      </c>
      <c r="D58" s="323" t="str">
        <f>D32</f>
        <v>от 19.12.2019 №50/22</v>
      </c>
      <c r="E58" s="209"/>
      <c r="F58" s="215"/>
      <c r="G58" s="216"/>
      <c r="H58" s="215"/>
      <c r="I58" s="233"/>
      <c r="J58" s="40">
        <f>J32*1.2</f>
        <v>3628.62</v>
      </c>
      <c r="K58" s="41">
        <f>K32*1.2</f>
        <v>3628.62</v>
      </c>
      <c r="L58" s="293">
        <f t="shared" si="28"/>
        <v>1</v>
      </c>
      <c r="M58" s="332">
        <f>M32*1.2</f>
        <v>3628.62</v>
      </c>
      <c r="N58" s="289">
        <f>N32*1.2</f>
        <v>3706.1039999999998</v>
      </c>
      <c r="O58" s="346">
        <f t="shared" si="29"/>
        <v>1.0213535724324949</v>
      </c>
      <c r="P58" s="261">
        <f>P32*1.2</f>
        <v>3706.1039999999998</v>
      </c>
      <c r="Q58" s="253">
        <f>Q32*1.2</f>
        <v>3806.9639999999995</v>
      </c>
      <c r="R58" s="212">
        <f>R32*1.2</f>
        <v>3806.9639999999995</v>
      </c>
      <c r="S58" s="253">
        <f>S32*1.2</f>
        <v>3972.9719999999998</v>
      </c>
      <c r="T58" s="261">
        <f>T32*1.2</f>
        <v>3972.9719999999998</v>
      </c>
      <c r="U58" s="210">
        <f>U32*1.2</f>
        <v>4217.1480000000001</v>
      </c>
      <c r="V58" s="201"/>
      <c r="W58" s="199"/>
      <c r="X58" s="201"/>
      <c r="Y58" s="199"/>
    </row>
    <row r="59" spans="2:25" s="1" customFormat="1" ht="19.5" customHeight="1" x14ac:dyDescent="0.25">
      <c r="B59" s="274" t="str">
        <f>B33</f>
        <v>мкр.Красный Октябрь</v>
      </c>
      <c r="C59" s="323" t="s">
        <v>194</v>
      </c>
      <c r="D59" s="323" t="s">
        <v>200</v>
      </c>
      <c r="E59" s="189">
        <f>E33*1.18</f>
        <v>2042.8868</v>
      </c>
      <c r="F59" s="190">
        <f>F33*1.18</f>
        <v>2120.1531999999997</v>
      </c>
      <c r="G59" s="191">
        <f>G33*1.18</f>
        <v>2120.1531999999997</v>
      </c>
      <c r="H59" s="190">
        <f>H33*1.18</f>
        <v>2361.1918000000001</v>
      </c>
      <c r="I59" s="193">
        <f t="shared" si="27"/>
        <v>1.113689237173993</v>
      </c>
      <c r="J59" s="212">
        <f>J33*1.2</f>
        <v>2401.212</v>
      </c>
      <c r="K59" s="210">
        <f>K33*1.2</f>
        <v>2401.212</v>
      </c>
      <c r="L59" s="293">
        <f t="shared" si="28"/>
        <v>1</v>
      </c>
      <c r="M59" s="332">
        <f>M33*1.2</f>
        <v>2401.212</v>
      </c>
      <c r="N59" s="289">
        <f>N33*1.2</f>
        <v>2481.5279999999998</v>
      </c>
      <c r="O59" s="346">
        <f>O33*1.2</f>
        <v>1.2401377304461247</v>
      </c>
      <c r="P59" s="364">
        <f>P33*1.2</f>
        <v>2481.5279999999998</v>
      </c>
      <c r="Q59" s="313">
        <f>Q33*1.2</f>
        <v>2598.828</v>
      </c>
      <c r="R59" s="268">
        <f>R33*1.2</f>
        <v>2598.828</v>
      </c>
      <c r="S59" s="16">
        <f>S33*1.2</f>
        <v>2789.8319999999999</v>
      </c>
      <c r="T59" s="265">
        <f>T33*1.2</f>
        <v>2789.8319999999999</v>
      </c>
      <c r="U59" s="41">
        <f>U33*1.2</f>
        <v>2865.1439999999998</v>
      </c>
      <c r="V59" s="268">
        <f>V33*1.2</f>
        <v>2865.1439999999998</v>
      </c>
      <c r="W59" s="16">
        <f>W33*1.2</f>
        <v>2934.1919999999996</v>
      </c>
      <c r="X59" s="268"/>
      <c r="Y59" s="313"/>
    </row>
    <row r="60" spans="2:25" s="1" customFormat="1" ht="19.5" customHeight="1" x14ac:dyDescent="0.25">
      <c r="B60" s="699" t="str">
        <f>B34</f>
        <v>г.Лакинск</v>
      </c>
      <c r="C60" s="445" t="str">
        <f>C34</f>
        <v>2017 - 2021</v>
      </c>
      <c r="D60" s="323" t="str">
        <f>D34</f>
        <v>от 19.12.2019 №50/12</v>
      </c>
      <c r="E60" s="209">
        <f>E34*1.18</f>
        <v>2208.8184000000001</v>
      </c>
      <c r="F60" s="215">
        <f>F34*1.18</f>
        <v>2322.6529999999998</v>
      </c>
      <c r="G60" s="216">
        <f>G34*1.18</f>
        <v>2322.6529999999998</v>
      </c>
      <c r="H60" s="215">
        <f>H34*1.18</f>
        <v>2360.0708</v>
      </c>
      <c r="I60" s="233">
        <f t="shared" si="27"/>
        <v>1.0161099397972921</v>
      </c>
      <c r="J60" s="40">
        <f>J34*1.2</f>
        <v>2400.0719999999997</v>
      </c>
      <c r="K60" s="41">
        <f>K34*1.2</f>
        <v>2496.0719999999997</v>
      </c>
      <c r="L60" s="293">
        <f t="shared" si="28"/>
        <v>1.039998800035999</v>
      </c>
      <c r="M60" s="212">
        <f>M34*1.2</f>
        <v>2496.0719999999997</v>
      </c>
      <c r="N60" s="290">
        <f>N34*1.2</f>
        <v>2517.0120000000002</v>
      </c>
      <c r="O60" s="346">
        <f t="shared" si="29"/>
        <v>1.0083891810813153</v>
      </c>
      <c r="P60" s="261">
        <f>P34*1.2</f>
        <v>2517.0120000000002</v>
      </c>
      <c r="Q60" s="253">
        <f>Q34*1.2</f>
        <v>2494.1639999999998</v>
      </c>
      <c r="R60" s="201"/>
      <c r="S60" s="199"/>
      <c r="T60" s="200"/>
      <c r="U60" s="198"/>
      <c r="V60" s="201"/>
      <c r="W60" s="199"/>
      <c r="X60" s="201"/>
      <c r="Y60" s="199"/>
    </row>
    <row r="61" spans="2:25" s="1" customFormat="1" ht="28.5" customHeight="1" x14ac:dyDescent="0.25">
      <c r="B61" s="701"/>
      <c r="C61" s="446" t="s">
        <v>228</v>
      </c>
      <c r="D61" s="355" t="s">
        <v>227</v>
      </c>
      <c r="E61" s="209"/>
      <c r="F61" s="215"/>
      <c r="G61" s="216"/>
      <c r="H61" s="215"/>
      <c r="I61" s="233"/>
      <c r="J61" s="448"/>
      <c r="K61" s="333"/>
      <c r="L61" s="293"/>
      <c r="M61" s="212">
        <f>M60</f>
        <v>2496.0719999999997</v>
      </c>
      <c r="N61" s="450">
        <v>2632.42</v>
      </c>
      <c r="O61" s="346">
        <f t="shared" si="29"/>
        <v>1.0546250268421746</v>
      </c>
      <c r="P61" s="261">
        <f>N61</f>
        <v>2632.42</v>
      </c>
      <c r="Q61" s="269">
        <v>2661</v>
      </c>
      <c r="R61" s="212">
        <f>Q61</f>
        <v>2661</v>
      </c>
      <c r="S61" s="269">
        <v>2721.16</v>
      </c>
      <c r="T61" s="261">
        <f>S61</f>
        <v>2721.16</v>
      </c>
      <c r="U61" s="263">
        <v>2749.66</v>
      </c>
      <c r="V61" s="212">
        <f>U61</f>
        <v>2749.66</v>
      </c>
      <c r="W61" s="269">
        <v>2749.3</v>
      </c>
      <c r="X61" s="212">
        <f>W61</f>
        <v>2749.3</v>
      </c>
      <c r="Y61" s="269">
        <v>2804.38</v>
      </c>
    </row>
    <row r="62" spans="2:25" s="1" customFormat="1" ht="19.5" customHeight="1" x14ac:dyDescent="0.25">
      <c r="B62" s="274" t="str">
        <f>B36</f>
        <v>о.Муром</v>
      </c>
      <c r="C62" s="323" t="str">
        <f>C36</f>
        <v>2020 - 2024</v>
      </c>
      <c r="D62" s="323" t="str">
        <f>D36</f>
        <v>от 19.12.2019 №50/27</v>
      </c>
      <c r="E62" s="189">
        <f>E36*1.18</f>
        <v>2122.1592000000001</v>
      </c>
      <c r="F62" s="190">
        <f>F36*1.18</f>
        <v>2203.8624</v>
      </c>
      <c r="G62" s="191">
        <f>G36*1.18</f>
        <v>2203.8624</v>
      </c>
      <c r="H62" s="190">
        <f>H36*1.18</f>
        <v>2340.1995999999999</v>
      </c>
      <c r="I62" s="193">
        <f t="shared" si="27"/>
        <v>1.0618628458836632</v>
      </c>
      <c r="J62" s="212">
        <f>J36*1.2</f>
        <v>2379.864</v>
      </c>
      <c r="K62" s="210">
        <f>K36*1.2</f>
        <v>2455.9079999999999</v>
      </c>
      <c r="L62" s="293">
        <f t="shared" si="28"/>
        <v>1.0319530863948527</v>
      </c>
      <c r="M62" s="212">
        <f>M36*1.2</f>
        <v>2455.9079999999999</v>
      </c>
      <c r="N62" s="290">
        <f>N36*1.2</f>
        <v>2533.0919999999996</v>
      </c>
      <c r="O62" s="346">
        <f t="shared" si="29"/>
        <v>1.0314278873638587</v>
      </c>
      <c r="P62" s="261">
        <f>P36*1.2</f>
        <v>2533.0919999999996</v>
      </c>
      <c r="Q62" s="269">
        <f>Q36*1.2</f>
        <v>2581.4519999999998</v>
      </c>
      <c r="R62" s="212">
        <f>R36*1.2</f>
        <v>2581.4519999999998</v>
      </c>
      <c r="S62" s="269">
        <f>S36*1.2</f>
        <v>2680.9919999999997</v>
      </c>
      <c r="T62" s="261">
        <f>T36*1.2</f>
        <v>2680.9919999999997</v>
      </c>
      <c r="U62" s="263">
        <f>U36*1.2</f>
        <v>2759.1840000000002</v>
      </c>
      <c r="V62" s="212">
        <f>V36*1.2</f>
        <v>2759.1840000000002</v>
      </c>
      <c r="W62" s="269">
        <f>W36*1.2</f>
        <v>2836.9320000000002</v>
      </c>
      <c r="X62" s="212"/>
      <c r="Y62" s="269"/>
    </row>
    <row r="63" spans="2:25" s="1" customFormat="1" ht="19.5" customHeight="1" x14ac:dyDescent="0.25">
      <c r="B63" s="699" t="str">
        <f>B37</f>
        <v>Петушинский филиал</v>
      </c>
      <c r="C63" s="490" t="str">
        <f>C37</f>
        <v>2019 - 2023</v>
      </c>
      <c r="D63" s="323" t="str">
        <f>D37</f>
        <v>от 19.12.2019 №50/25</v>
      </c>
      <c r="E63" s="209"/>
      <c r="F63" s="215"/>
      <c r="G63" s="216"/>
      <c r="H63" s="215"/>
      <c r="I63" s="233"/>
      <c r="J63" s="40">
        <f>J37*1.2</f>
        <v>2784.2040000000002</v>
      </c>
      <c r="K63" s="41">
        <f>K37*1.2</f>
        <v>2939.7840000000001</v>
      </c>
      <c r="L63" s="293">
        <f t="shared" si="28"/>
        <v>1.0558795260692104</v>
      </c>
      <c r="M63" s="212">
        <f>M37*1.2</f>
        <v>2939.7840000000001</v>
      </c>
      <c r="N63" s="290">
        <f>N37*1.2</f>
        <v>3104.4</v>
      </c>
      <c r="O63" s="346">
        <f t="shared" si="29"/>
        <v>1.0559959507229102</v>
      </c>
      <c r="P63" s="261">
        <f>P37*1.2</f>
        <v>3104.4</v>
      </c>
      <c r="Q63" s="253">
        <f>Q37*1.2</f>
        <v>3116.6639999999998</v>
      </c>
      <c r="R63" s="212">
        <f>R37*1.2</f>
        <v>3116.6639999999998</v>
      </c>
      <c r="S63" s="253">
        <f>S37*1.2</f>
        <v>3107.7239999999997</v>
      </c>
      <c r="T63" s="261">
        <f>T37*1.2</f>
        <v>3107.7239999999997</v>
      </c>
      <c r="U63" s="210">
        <f>U37*1.2</f>
        <v>3189.6239999999998</v>
      </c>
      <c r="V63" s="201"/>
      <c r="W63" s="199"/>
      <c r="X63" s="201"/>
      <c r="Y63" s="199"/>
    </row>
    <row r="64" spans="2:25" s="1" customFormat="1" ht="31.5" customHeight="1" x14ac:dyDescent="0.25">
      <c r="B64" s="701"/>
      <c r="C64" s="491"/>
      <c r="D64" s="355" t="s">
        <v>230</v>
      </c>
      <c r="E64" s="209"/>
      <c r="F64" s="215"/>
      <c r="G64" s="216"/>
      <c r="H64" s="215"/>
      <c r="I64" s="233"/>
      <c r="J64" s="448"/>
      <c r="K64" s="333"/>
      <c r="L64" s="293"/>
      <c r="M64" s="212">
        <f>M63</f>
        <v>2939.7840000000001</v>
      </c>
      <c r="N64" s="450">
        <v>3104.4</v>
      </c>
      <c r="O64" s="346">
        <f t="shared" si="29"/>
        <v>1.0559959507229102</v>
      </c>
      <c r="P64" s="263">
        <f>N64</f>
        <v>3104.4</v>
      </c>
      <c r="Q64" s="253">
        <v>3096.18</v>
      </c>
      <c r="R64" s="270">
        <f>Q64</f>
        <v>3096.18</v>
      </c>
      <c r="S64" s="253">
        <v>3089.62</v>
      </c>
      <c r="T64" s="263">
        <f>S64</f>
        <v>3089.62</v>
      </c>
      <c r="U64" s="210">
        <v>3171.43</v>
      </c>
      <c r="V64" s="714"/>
      <c r="W64" s="199"/>
      <c r="X64" s="714"/>
      <c r="Y64" s="199"/>
    </row>
    <row r="65" spans="2:31" s="1" customFormat="1" ht="19.5" customHeight="1" x14ac:dyDescent="0.25">
      <c r="B65" s="274" t="str">
        <f>B39</f>
        <v>пос.Вольгинский</v>
      </c>
      <c r="C65" s="323" t="str">
        <f>C39</f>
        <v>2020 - 2024</v>
      </c>
      <c r="D65" s="323" t="str">
        <f>D39</f>
        <v>от 19.12.2019 №50/23</v>
      </c>
      <c r="E65" s="189" t="e">
        <f>E39*1.18</f>
        <v>#REF!</v>
      </c>
      <c r="F65" s="190">
        <f>F39*1.18</f>
        <v>1916.4143999999999</v>
      </c>
      <c r="G65" s="191">
        <f>G39*1.18</f>
        <v>1916.4143999999999</v>
      </c>
      <c r="H65" s="190">
        <f>H39*1.18</f>
        <v>2100.5888</v>
      </c>
      <c r="I65" s="193">
        <f t="shared" si="27"/>
        <v>1.0961036402147679</v>
      </c>
      <c r="J65" s="212">
        <f>J39*1.2</f>
        <v>2136.192</v>
      </c>
      <c r="K65" s="210">
        <f>K39*1.2</f>
        <v>2182.9319999999998</v>
      </c>
      <c r="L65" s="293">
        <f t="shared" si="28"/>
        <v>1.021880055725328</v>
      </c>
      <c r="M65" s="212">
        <f>M39*1.2</f>
        <v>2182.9319999999998</v>
      </c>
      <c r="N65" s="290">
        <f>N39*1.2</f>
        <v>2194.056</v>
      </c>
      <c r="O65" s="346">
        <f>O39*1.2</f>
        <v>1.206115078252552</v>
      </c>
      <c r="P65" s="263">
        <f>P39*1.2</f>
        <v>2194.056</v>
      </c>
      <c r="Q65" s="253">
        <f>Q39*1.2</f>
        <v>2230.3560000000002</v>
      </c>
      <c r="R65" s="270">
        <f>R39*1.2</f>
        <v>2230.3560000000002</v>
      </c>
      <c r="S65" s="253">
        <f>S39*1.2</f>
        <v>2275.848</v>
      </c>
      <c r="T65" s="263">
        <f>T39*1.2</f>
        <v>2275.848</v>
      </c>
      <c r="U65" s="210">
        <f>U39*1.2</f>
        <v>2373.864</v>
      </c>
      <c r="V65" s="270">
        <f>V39*1.2</f>
        <v>2373.864</v>
      </c>
      <c r="W65" s="253">
        <f>W39*1.2</f>
        <v>2442.9119999999998</v>
      </c>
      <c r="X65" s="270"/>
      <c r="Y65" s="253"/>
    </row>
    <row r="66" spans="2:31" s="1" customFormat="1" ht="19.5" customHeight="1" x14ac:dyDescent="0.25">
      <c r="B66" s="274" t="str">
        <f>B40</f>
        <v>Селивановский филиал</v>
      </c>
      <c r="C66" s="323" t="str">
        <f>C40</f>
        <v>2017 - 2021</v>
      </c>
      <c r="D66" s="323" t="str">
        <f>D40</f>
        <v>от 19.12.2019 №50/7</v>
      </c>
      <c r="E66" s="209">
        <f>E40*1.18</f>
        <v>2772.1031999999996</v>
      </c>
      <c r="F66" s="215">
        <f>F40*1.18</f>
        <v>2946.7431999999994</v>
      </c>
      <c r="G66" s="216">
        <f>G40*1.18</f>
        <v>2946.7431999999994</v>
      </c>
      <c r="H66" s="215">
        <f>H40*1.18</f>
        <v>3132.3926000000001</v>
      </c>
      <c r="I66" s="233">
        <f t="shared" si="27"/>
        <v>1.0630015537153019</v>
      </c>
      <c r="J66" s="40">
        <f>J40*1.2</f>
        <v>3185.4839999999999</v>
      </c>
      <c r="K66" s="41">
        <f>K40*1.2</f>
        <v>3504.0239999999999</v>
      </c>
      <c r="L66" s="293">
        <f t="shared" si="28"/>
        <v>1.0999973630380815</v>
      </c>
      <c r="M66" s="332">
        <f>M40*1.2</f>
        <v>3504.0239999999999</v>
      </c>
      <c r="N66" s="289">
        <f>N40*1.2</f>
        <v>3959.3639999999996</v>
      </c>
      <c r="O66" s="346">
        <f t="shared" si="29"/>
        <v>1.1299477400839719</v>
      </c>
      <c r="P66" s="261">
        <f>P40*1.2</f>
        <v>3959.3639999999996</v>
      </c>
      <c r="Q66" s="253">
        <f>Q40*1.2</f>
        <v>4355.0879999999997</v>
      </c>
      <c r="R66" s="201"/>
      <c r="S66" s="199"/>
      <c r="T66" s="200"/>
      <c r="U66" s="198"/>
      <c r="V66" s="201"/>
      <c r="W66" s="199"/>
      <c r="X66" s="201"/>
      <c r="Y66" s="199"/>
    </row>
    <row r="67" spans="2:31" s="1" customFormat="1" ht="19.5" customHeight="1" x14ac:dyDescent="0.25">
      <c r="B67" s="274" t="str">
        <f>B41</f>
        <v>г.Собинка</v>
      </c>
      <c r="C67" s="323" t="str">
        <f>C41</f>
        <v>2017 - 2021</v>
      </c>
      <c r="D67" s="323" t="str">
        <f>D41</f>
        <v>от 19.12.2019 №50/14</v>
      </c>
      <c r="E67" s="209">
        <f>E41*1.18</f>
        <v>2278.1433999999999</v>
      </c>
      <c r="F67" s="215">
        <f>F41*1.18</f>
        <v>2418.1621999999998</v>
      </c>
      <c r="G67" s="216">
        <f>G41*1.18</f>
        <v>2418.1621999999998</v>
      </c>
      <c r="H67" s="215">
        <f>H41*1.18</f>
        <v>2484.3719999999998</v>
      </c>
      <c r="I67" s="233">
        <f t="shared" si="27"/>
        <v>1.0273802146109141</v>
      </c>
      <c r="J67" s="40">
        <f>J41*1.2</f>
        <v>2526.48</v>
      </c>
      <c r="K67" s="41">
        <f>K41*1.2</f>
        <v>2683.3319999999999</v>
      </c>
      <c r="L67" s="293">
        <f t="shared" si="28"/>
        <v>1.0620832145910515</v>
      </c>
      <c r="M67" s="332">
        <f>M41*1.2</f>
        <v>2683.3319999999999</v>
      </c>
      <c r="N67" s="289">
        <f>N41*1.2</f>
        <v>2688.72</v>
      </c>
      <c r="O67" s="346">
        <f t="shared" si="29"/>
        <v>1.0020079513082987</v>
      </c>
      <c r="P67" s="261">
        <f>P41*1.2</f>
        <v>2688.72</v>
      </c>
      <c r="Q67" s="253">
        <f>Q41*1.2</f>
        <v>2748.828</v>
      </c>
      <c r="R67" s="201"/>
      <c r="S67" s="199"/>
      <c r="T67" s="200"/>
      <c r="U67" s="198"/>
      <c r="V67" s="201"/>
      <c r="W67" s="199"/>
      <c r="X67" s="201"/>
      <c r="Y67" s="199"/>
    </row>
    <row r="68" spans="2:31" s="1" customFormat="1" ht="19.5" customHeight="1" x14ac:dyDescent="0.25">
      <c r="B68" s="274" t="str">
        <f>B42</f>
        <v>пос.Содышка</v>
      </c>
      <c r="C68" s="323" t="str">
        <f>C42</f>
        <v>2017 - 2021</v>
      </c>
      <c r="D68" s="323" t="str">
        <f>D42</f>
        <v>от 19.12.2019 №50/18</v>
      </c>
      <c r="E68" s="209">
        <f>E42*1.18</f>
        <v>2027.4995999999999</v>
      </c>
      <c r="F68" s="215">
        <f>F42*1.18</f>
        <v>2149.4879999999998</v>
      </c>
      <c r="G68" s="216">
        <f>G42*1.18</f>
        <v>2149.4879999999998</v>
      </c>
      <c r="H68" s="215">
        <f>H42*1.18</f>
        <v>2191.1774</v>
      </c>
      <c r="I68" s="233">
        <f t="shared" si="27"/>
        <v>1.01939503732982</v>
      </c>
      <c r="J68" s="40">
        <f>J42*1.2</f>
        <v>2228.3159999999998</v>
      </c>
      <c r="K68" s="41">
        <f>K42*1.2</f>
        <v>2317.4519999999998</v>
      </c>
      <c r="L68" s="293">
        <f t="shared" si="28"/>
        <v>1.0400015078651321</v>
      </c>
      <c r="M68" s="332">
        <f>M42*1.2</f>
        <v>2317.4519999999998</v>
      </c>
      <c r="N68" s="289">
        <f>N42*1.2</f>
        <v>2803.74</v>
      </c>
      <c r="O68" s="346">
        <f t="shared" si="29"/>
        <v>1.2098373558546196</v>
      </c>
      <c r="P68" s="261">
        <f>P42*1.2</f>
        <v>2803.74</v>
      </c>
      <c r="Q68" s="253">
        <f>Q42*1.2</f>
        <v>2973.828</v>
      </c>
      <c r="R68" s="201"/>
      <c r="S68" s="199"/>
      <c r="T68" s="200"/>
      <c r="U68" s="198"/>
      <c r="V68" s="201"/>
      <c r="W68" s="199"/>
      <c r="X68" s="201"/>
      <c r="Y68" s="199"/>
    </row>
    <row r="69" spans="2:31" s="1" customFormat="1" ht="49.5" customHeight="1" x14ac:dyDescent="0.25">
      <c r="B69" s="274" t="str">
        <f>B43</f>
        <v>Боголюбово, Сновицы (КЧС)</v>
      </c>
      <c r="C69" s="323" t="str">
        <f>C43</f>
        <v>2019, 2020</v>
      </c>
      <c r="D69" s="236" t="str">
        <f>D43</f>
        <v xml:space="preserve"> от 03.12.2019 №45/23</v>
      </c>
      <c r="E69" s="209"/>
      <c r="F69" s="215"/>
      <c r="G69" s="216"/>
      <c r="H69" s="215"/>
      <c r="I69" s="233"/>
      <c r="J69" s="40"/>
      <c r="K69" s="41">
        <f>K43*1.2</f>
        <v>2059.9199999999996</v>
      </c>
      <c r="L69" s="286"/>
      <c r="M69" s="332">
        <f>M43*1.2</f>
        <v>2059.9199999999996</v>
      </c>
      <c r="N69" s="289">
        <f>N43*1.2</f>
        <v>2129.0279999999998</v>
      </c>
      <c r="O69" s="346">
        <f t="shared" si="29"/>
        <v>1.0335488756844926</v>
      </c>
      <c r="P69" s="200"/>
      <c r="Q69" s="199"/>
      <c r="R69" s="201"/>
      <c r="S69" s="199"/>
      <c r="T69" s="200"/>
      <c r="U69" s="198"/>
      <c r="V69" s="201"/>
      <c r="W69" s="199"/>
      <c r="X69" s="201"/>
      <c r="Y69" s="199"/>
    </row>
    <row r="70" spans="2:31" s="1" customFormat="1" ht="54.75" customHeight="1" x14ac:dyDescent="0.25">
      <c r="B70" s="274" t="str">
        <f>B44</f>
        <v>с. Гавриловское (КЧС)</v>
      </c>
      <c r="C70" s="323" t="str">
        <f>C44</f>
        <v>2019, 2020</v>
      </c>
      <c r="D70" s="355" t="str">
        <f>D44</f>
        <v xml:space="preserve"> от 03.12.2019 №45/25</v>
      </c>
      <c r="E70" s="209"/>
      <c r="F70" s="215"/>
      <c r="G70" s="216"/>
      <c r="H70" s="215"/>
      <c r="I70" s="233"/>
      <c r="J70" s="40"/>
      <c r="K70" s="41">
        <f>K44*1.2</f>
        <v>2107.6559999999999</v>
      </c>
      <c r="L70" s="286"/>
      <c r="M70" s="332">
        <f>M44*1.2</f>
        <v>2107.6559999999999</v>
      </c>
      <c r="N70" s="289">
        <f>N44*1.2</f>
        <v>2205.2040000000002</v>
      </c>
      <c r="O70" s="346">
        <f t="shared" si="29"/>
        <v>1.0462826950887623</v>
      </c>
      <c r="P70" s="200"/>
      <c r="Q70" s="199"/>
      <c r="R70" s="201"/>
      <c r="S70" s="199"/>
      <c r="T70" s="200"/>
      <c r="U70" s="198"/>
      <c r="V70" s="201"/>
      <c r="W70" s="199"/>
      <c r="X70" s="201"/>
      <c r="Y70" s="199"/>
    </row>
    <row r="71" spans="2:31" s="1" customFormat="1" ht="53.25" customHeight="1" x14ac:dyDescent="0.25">
      <c r="B71" s="274" t="str">
        <f>B45</f>
        <v>Суздальский р-н (концессия)</v>
      </c>
      <c r="C71" s="323" t="str">
        <f>C45</f>
        <v>2019-2022</v>
      </c>
      <c r="D71" s="355" t="str">
        <f>D45</f>
        <v>от 03.12.2019 №45/21                      с 13.12.2019</v>
      </c>
      <c r="E71" s="209"/>
      <c r="F71" s="215"/>
      <c r="G71" s="216"/>
      <c r="H71" s="215"/>
      <c r="I71" s="233"/>
      <c r="J71" s="431"/>
      <c r="K71" s="333">
        <f>K45*1.2</f>
        <v>2325.7559999999999</v>
      </c>
      <c r="L71" s="286"/>
      <c r="M71" s="431">
        <f>M45*1.2</f>
        <v>2325.7559999999999</v>
      </c>
      <c r="N71" s="429">
        <f>N45*1.2</f>
        <v>2648.3879999999995</v>
      </c>
      <c r="O71" s="346">
        <f>O45*1.2</f>
        <v>1.3664656137617186</v>
      </c>
      <c r="P71" s="200">
        <f>P45*1.2</f>
        <v>2648.3879999999995</v>
      </c>
      <c r="Q71" s="199">
        <f>Q45*1.2</f>
        <v>2723.136</v>
      </c>
      <c r="R71" s="201">
        <f>R45*1.2</f>
        <v>2723.136</v>
      </c>
      <c r="S71" s="199">
        <f>S45*1.2</f>
        <v>2762.76</v>
      </c>
      <c r="T71" s="200"/>
      <c r="U71" s="198"/>
      <c r="V71" s="201"/>
      <c r="W71" s="199"/>
      <c r="X71" s="201"/>
      <c r="Y71" s="199"/>
    </row>
    <row r="72" spans="2:31" s="1" customFormat="1" ht="53.25" customHeight="1" thickBot="1" x14ac:dyDescent="0.3">
      <c r="B72" s="275" t="s">
        <v>220</v>
      </c>
      <c r="C72" s="324" t="s">
        <v>221</v>
      </c>
      <c r="D72" s="358" t="s">
        <v>222</v>
      </c>
      <c r="E72" s="219"/>
      <c r="F72" s="220"/>
      <c r="G72" s="221"/>
      <c r="H72" s="220"/>
      <c r="I72" s="223"/>
      <c r="J72" s="336"/>
      <c r="K72" s="335"/>
      <c r="L72" s="288"/>
      <c r="M72" s="336">
        <v>2134.36</v>
      </c>
      <c r="N72" s="291">
        <v>2265.67</v>
      </c>
      <c r="O72" s="346">
        <f>O46*1.2</f>
        <v>1.2684324451965836</v>
      </c>
      <c r="P72" s="365">
        <f>N72</f>
        <v>2265.67</v>
      </c>
      <c r="Q72" s="334">
        <v>2638.31</v>
      </c>
      <c r="R72" s="271">
        <f>Q72</f>
        <v>2638.31</v>
      </c>
      <c r="S72" s="334">
        <v>2745.26</v>
      </c>
      <c r="T72" s="204">
        <f>S72</f>
        <v>2745.26</v>
      </c>
      <c r="U72" s="264">
        <v>2648.54</v>
      </c>
      <c r="V72" s="202"/>
      <c r="W72" s="203"/>
      <c r="X72" s="202"/>
      <c r="Y72" s="203"/>
    </row>
    <row r="73" spans="2:31" ht="15.75" customHeight="1" thickBot="1" x14ac:dyDescent="0.3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U73" s="1"/>
      <c r="V73" s="5"/>
      <c r="W73" s="5"/>
      <c r="X73" s="1"/>
      <c r="Y73" s="1"/>
      <c r="Z73" s="1"/>
      <c r="AA73" s="1"/>
      <c r="AB73" s="1"/>
      <c r="AC73" s="1"/>
      <c r="AD73" s="1"/>
      <c r="AE73" s="1"/>
    </row>
    <row r="74" spans="2:31" ht="21" customHeight="1" thickBot="1" x14ac:dyDescent="0.3">
      <c r="B74" s="474" t="s">
        <v>94</v>
      </c>
      <c r="C74" s="475"/>
      <c r="D74" s="475"/>
      <c r="E74" s="475"/>
      <c r="F74" s="475"/>
      <c r="G74" s="475"/>
      <c r="H74" s="475"/>
      <c r="I74" s="475"/>
      <c r="J74" s="475"/>
      <c r="K74" s="475"/>
      <c r="L74" s="590"/>
      <c r="M74" s="389"/>
      <c r="N74" s="389"/>
      <c r="O74" s="296"/>
      <c r="P74" s="296"/>
      <c r="Q74" s="296"/>
      <c r="R74" s="296"/>
      <c r="S74" s="296"/>
    </row>
    <row r="75" spans="2:31" x14ac:dyDescent="0.25">
      <c r="B75" s="468" t="s">
        <v>5</v>
      </c>
      <c r="C75" s="469"/>
      <c r="D75" s="591" t="s">
        <v>40</v>
      </c>
      <c r="E75" s="556">
        <v>2019</v>
      </c>
      <c r="F75" s="557"/>
      <c r="G75" s="558"/>
      <c r="H75" s="556">
        <v>2020</v>
      </c>
      <c r="I75" s="557"/>
      <c r="J75" s="558"/>
      <c r="K75" s="678">
        <v>2021</v>
      </c>
      <c r="L75" s="679"/>
      <c r="P75" s="3"/>
      <c r="Q75" s="3"/>
      <c r="R75" s="208"/>
      <c r="V75" s="2"/>
      <c r="W75" s="2"/>
    </row>
    <row r="76" spans="2:31" ht="15.75" thickBot="1" x14ac:dyDescent="0.25">
      <c r="B76" s="523"/>
      <c r="C76" s="524"/>
      <c r="D76" s="526"/>
      <c r="E76" s="281" t="s">
        <v>0</v>
      </c>
      <c r="F76" s="283" t="s">
        <v>1</v>
      </c>
      <c r="G76" s="227" t="s">
        <v>97</v>
      </c>
      <c r="H76" s="281" t="s">
        <v>0</v>
      </c>
      <c r="I76" s="283" t="s">
        <v>1</v>
      </c>
      <c r="J76" s="282" t="s">
        <v>97</v>
      </c>
      <c r="K76" s="281" t="s">
        <v>0</v>
      </c>
      <c r="L76" s="285" t="s">
        <v>1</v>
      </c>
      <c r="P76" s="3"/>
      <c r="Q76" s="3"/>
      <c r="R76" s="208"/>
      <c r="V76" s="2"/>
      <c r="W76" s="2"/>
    </row>
    <row r="77" spans="2:31" x14ac:dyDescent="0.25">
      <c r="B77" s="690" t="s">
        <v>25</v>
      </c>
      <c r="C77" s="691"/>
      <c r="D77" s="82" t="s">
        <v>175</v>
      </c>
      <c r="E77" s="177">
        <v>23.85</v>
      </c>
      <c r="F77" s="118">
        <v>24.35</v>
      </c>
      <c r="G77" s="232">
        <f t="shared" ref="G77:G92" si="30">F77/E77</f>
        <v>1.020964360587002</v>
      </c>
      <c r="H77" s="177">
        <f t="shared" ref="H77:H79" si="31">F77</f>
        <v>24.35</v>
      </c>
      <c r="I77" s="118">
        <v>25.16</v>
      </c>
      <c r="J77" s="111">
        <f t="shared" ref="J77:J92" si="32">I77/H77</f>
        <v>1.0332648870636549</v>
      </c>
      <c r="K77" s="230">
        <v>25.16</v>
      </c>
      <c r="L77" s="231">
        <v>26.16</v>
      </c>
      <c r="P77" s="3"/>
      <c r="Q77" s="3"/>
      <c r="R77" s="208"/>
      <c r="V77" s="2"/>
      <c r="W77" s="2"/>
    </row>
    <row r="78" spans="2:31" x14ac:dyDescent="0.25">
      <c r="B78" s="688" t="s">
        <v>24</v>
      </c>
      <c r="C78" s="689"/>
      <c r="D78" s="82" t="s">
        <v>175</v>
      </c>
      <c r="E78" s="122">
        <v>35.020000000000003</v>
      </c>
      <c r="F78" s="119">
        <v>35.89</v>
      </c>
      <c r="G78" s="233">
        <f t="shared" si="30"/>
        <v>1.0248429468874929</v>
      </c>
      <c r="H78" s="122">
        <f t="shared" si="31"/>
        <v>35.89</v>
      </c>
      <c r="I78" s="119">
        <v>36.99</v>
      </c>
      <c r="J78" s="109">
        <f t="shared" si="32"/>
        <v>1.0306492059069379</v>
      </c>
      <c r="K78" s="216">
        <f t="shared" ref="K78:K92" si="33">I78</f>
        <v>36.99</v>
      </c>
      <c r="L78" s="217">
        <v>38.35</v>
      </c>
      <c r="P78" s="3"/>
      <c r="Q78" s="3"/>
      <c r="R78" s="208"/>
      <c r="V78" s="2"/>
      <c r="W78" s="2"/>
    </row>
    <row r="79" spans="2:31" x14ac:dyDescent="0.25">
      <c r="B79" s="688" t="s">
        <v>23</v>
      </c>
      <c r="C79" s="689"/>
      <c r="D79" s="82" t="s">
        <v>176</v>
      </c>
      <c r="E79" s="122">
        <v>23.85</v>
      </c>
      <c r="F79" s="119">
        <v>24.35</v>
      </c>
      <c r="G79" s="233">
        <f t="shared" si="30"/>
        <v>1.020964360587002</v>
      </c>
      <c r="H79" s="122">
        <f t="shared" si="31"/>
        <v>24.35</v>
      </c>
      <c r="I79" s="119">
        <v>0</v>
      </c>
      <c r="J79" s="109">
        <f t="shared" si="32"/>
        <v>0</v>
      </c>
      <c r="K79" s="216">
        <f t="shared" si="33"/>
        <v>0</v>
      </c>
      <c r="L79" s="217">
        <v>0</v>
      </c>
      <c r="P79" s="3"/>
      <c r="Q79" s="3"/>
      <c r="R79" s="208"/>
      <c r="V79" s="2"/>
      <c r="W79" s="2"/>
    </row>
    <row r="80" spans="2:31" x14ac:dyDescent="0.25">
      <c r="B80" s="688" t="s">
        <v>22</v>
      </c>
      <c r="C80" s="689"/>
      <c r="D80" s="82" t="s">
        <v>175</v>
      </c>
      <c r="E80" s="122">
        <v>65.040000000000006</v>
      </c>
      <c r="F80" s="119">
        <v>66.87</v>
      </c>
      <c r="G80" s="233">
        <f t="shared" si="30"/>
        <v>1.0281365313653137</v>
      </c>
      <c r="H80" s="122">
        <v>66.400000000000006</v>
      </c>
      <c r="I80" s="119">
        <v>68.11</v>
      </c>
      <c r="J80" s="109">
        <f t="shared" si="32"/>
        <v>1.0257530120481926</v>
      </c>
      <c r="K80" s="216">
        <f t="shared" si="33"/>
        <v>68.11</v>
      </c>
      <c r="L80" s="217">
        <v>70.39</v>
      </c>
      <c r="P80" s="3"/>
      <c r="Q80" s="3"/>
      <c r="R80" s="208"/>
      <c r="V80" s="2"/>
      <c r="W80" s="2"/>
    </row>
    <row r="81" spans="2:31" x14ac:dyDescent="0.25">
      <c r="B81" s="688" t="s">
        <v>6</v>
      </c>
      <c r="C81" s="689"/>
      <c r="D81" s="82" t="s">
        <v>175</v>
      </c>
      <c r="E81" s="122">
        <v>80.209999999999994</v>
      </c>
      <c r="F81" s="119">
        <v>82.68</v>
      </c>
      <c r="G81" s="233">
        <f t="shared" si="30"/>
        <v>1.0307941653160455</v>
      </c>
      <c r="H81" s="122">
        <v>82.14</v>
      </c>
      <c r="I81" s="119">
        <v>84.57</v>
      </c>
      <c r="J81" s="109">
        <f t="shared" si="32"/>
        <v>1.0295836376917458</v>
      </c>
      <c r="K81" s="216">
        <f t="shared" si="33"/>
        <v>84.57</v>
      </c>
      <c r="L81" s="217">
        <v>87.64</v>
      </c>
      <c r="P81" s="3"/>
      <c r="Q81" s="3"/>
      <c r="R81" s="208"/>
      <c r="V81" s="2"/>
      <c r="W81" s="2"/>
    </row>
    <row r="82" spans="2:31" x14ac:dyDescent="0.25">
      <c r="B82" s="688" t="s">
        <v>10</v>
      </c>
      <c r="C82" s="689"/>
      <c r="D82" s="82" t="s">
        <v>175</v>
      </c>
      <c r="E82" s="122">
        <v>13.85</v>
      </c>
      <c r="F82" s="119">
        <v>14.36</v>
      </c>
      <c r="G82" s="233">
        <f t="shared" si="30"/>
        <v>1.0368231046931409</v>
      </c>
      <c r="H82" s="122">
        <v>13.91</v>
      </c>
      <c r="I82" s="119">
        <v>14.35</v>
      </c>
      <c r="J82" s="109">
        <f t="shared" si="32"/>
        <v>1.0316319194823866</v>
      </c>
      <c r="K82" s="216">
        <f t="shared" si="33"/>
        <v>14.35</v>
      </c>
      <c r="L82" s="217">
        <v>14.89</v>
      </c>
      <c r="P82" s="3"/>
      <c r="Q82" s="3"/>
      <c r="R82" s="208"/>
      <c r="V82" s="2"/>
      <c r="W82" s="2"/>
    </row>
    <row r="83" spans="2:31" x14ac:dyDescent="0.25">
      <c r="B83" s="688" t="s">
        <v>13</v>
      </c>
      <c r="C83" s="689"/>
      <c r="D83" s="82" t="s">
        <v>175</v>
      </c>
      <c r="E83" s="122">
        <v>36.67</v>
      </c>
      <c r="F83" s="119">
        <v>41.43</v>
      </c>
      <c r="G83" s="233">
        <f t="shared" si="30"/>
        <v>1.1298063812380692</v>
      </c>
      <c r="H83" s="122">
        <v>41.11</v>
      </c>
      <c r="I83" s="119">
        <v>41.53</v>
      </c>
      <c r="J83" s="109">
        <f t="shared" si="32"/>
        <v>1.0102164923376309</v>
      </c>
      <c r="K83" s="216">
        <f t="shared" si="33"/>
        <v>41.53</v>
      </c>
      <c r="L83" s="217">
        <v>43.1</v>
      </c>
      <c r="P83" s="3"/>
      <c r="Q83" s="3"/>
      <c r="R83" s="208"/>
      <c r="V83" s="2"/>
      <c r="W83" s="2"/>
    </row>
    <row r="84" spans="2:31" x14ac:dyDescent="0.25">
      <c r="B84" s="688" t="s">
        <v>2</v>
      </c>
      <c r="C84" s="689"/>
      <c r="D84" s="82" t="s">
        <v>175</v>
      </c>
      <c r="E84" s="176">
        <v>46.68</v>
      </c>
      <c r="F84" s="119">
        <v>47.69</v>
      </c>
      <c r="G84" s="233">
        <f t="shared" si="30"/>
        <v>1.0216366752356469</v>
      </c>
      <c r="H84" s="176">
        <v>43.48</v>
      </c>
      <c r="I84" s="119">
        <v>44.54</v>
      </c>
      <c r="J84" s="109">
        <f t="shared" si="32"/>
        <v>1.0243790248390066</v>
      </c>
      <c r="K84" s="216">
        <f t="shared" si="33"/>
        <v>44.54</v>
      </c>
      <c r="L84" s="217">
        <v>46.18</v>
      </c>
      <c r="P84" s="3"/>
      <c r="Q84" s="3"/>
      <c r="R84" s="208"/>
      <c r="V84" s="2"/>
      <c r="W84" s="2"/>
    </row>
    <row r="85" spans="2:31" x14ac:dyDescent="0.25">
      <c r="B85" s="688" t="s">
        <v>14</v>
      </c>
      <c r="C85" s="689"/>
      <c r="D85" s="82" t="s">
        <v>175</v>
      </c>
      <c r="E85" s="176">
        <v>20.27</v>
      </c>
      <c r="F85" s="180">
        <v>21.6</v>
      </c>
      <c r="G85" s="294">
        <f t="shared" si="30"/>
        <v>1.0656142081894426</v>
      </c>
      <c r="H85" s="176">
        <v>21.47</v>
      </c>
      <c r="I85" s="180">
        <v>22.87</v>
      </c>
      <c r="J85" s="178">
        <f t="shared" si="32"/>
        <v>1.065207265952492</v>
      </c>
      <c r="K85" s="244">
        <f t="shared" si="33"/>
        <v>22.87</v>
      </c>
      <c r="L85" s="245">
        <v>23.75</v>
      </c>
      <c r="P85" s="3"/>
      <c r="Q85" s="3"/>
      <c r="R85" s="208"/>
      <c r="V85" s="2"/>
      <c r="W85" s="2"/>
    </row>
    <row r="86" spans="2:31" x14ac:dyDescent="0.25">
      <c r="B86" s="688" t="s">
        <v>18</v>
      </c>
      <c r="C86" s="689"/>
      <c r="D86" s="82" t="s">
        <v>175</v>
      </c>
      <c r="E86" s="122">
        <v>55.53</v>
      </c>
      <c r="F86" s="119">
        <v>57.89</v>
      </c>
      <c r="G86" s="233">
        <f t="shared" si="30"/>
        <v>1.0424995497929048</v>
      </c>
      <c r="H86" s="122">
        <v>57.06</v>
      </c>
      <c r="I86" s="119">
        <v>58.79</v>
      </c>
      <c r="J86" s="109">
        <f t="shared" si="32"/>
        <v>1.0303189624956186</v>
      </c>
      <c r="K86" s="216">
        <f t="shared" si="33"/>
        <v>58.79</v>
      </c>
      <c r="L86" s="217">
        <v>60.92</v>
      </c>
      <c r="P86" s="3"/>
      <c r="Q86" s="3"/>
      <c r="R86" s="208"/>
      <c r="V86" s="2"/>
      <c r="W86" s="2"/>
    </row>
    <row r="87" spans="2:31" x14ac:dyDescent="0.25">
      <c r="B87" s="688" t="s">
        <v>19</v>
      </c>
      <c r="C87" s="689"/>
      <c r="D87" s="82" t="s">
        <v>175</v>
      </c>
      <c r="E87" s="122">
        <v>28.84</v>
      </c>
      <c r="F87" s="119">
        <v>29.57</v>
      </c>
      <c r="G87" s="233">
        <f t="shared" si="30"/>
        <v>1.0253120665742026</v>
      </c>
      <c r="H87" s="122">
        <v>28.18</v>
      </c>
      <c r="I87" s="119">
        <v>29</v>
      </c>
      <c r="J87" s="109">
        <f t="shared" si="32"/>
        <v>1.0290986515259049</v>
      </c>
      <c r="K87" s="216">
        <f t="shared" si="33"/>
        <v>29</v>
      </c>
      <c r="L87" s="217">
        <v>30.09</v>
      </c>
      <c r="P87" s="3"/>
      <c r="Q87" s="3"/>
      <c r="R87" s="208"/>
      <c r="V87" s="2"/>
      <c r="W87" s="2"/>
    </row>
    <row r="88" spans="2:31" x14ac:dyDescent="0.25">
      <c r="B88" s="688" t="s">
        <v>17</v>
      </c>
      <c r="C88" s="689"/>
      <c r="D88" s="82" t="s">
        <v>175</v>
      </c>
      <c r="E88" s="122">
        <v>35.35</v>
      </c>
      <c r="F88" s="119">
        <v>36.18</v>
      </c>
      <c r="G88" s="233">
        <f t="shared" si="30"/>
        <v>1.0234794908062235</v>
      </c>
      <c r="H88" s="122">
        <v>36.1</v>
      </c>
      <c r="I88" s="119">
        <v>38.020000000000003</v>
      </c>
      <c r="J88" s="109">
        <f t="shared" si="32"/>
        <v>1.0531855955678671</v>
      </c>
      <c r="K88" s="216">
        <f t="shared" si="33"/>
        <v>38.020000000000003</v>
      </c>
      <c r="L88" s="217">
        <v>39.5</v>
      </c>
      <c r="P88" s="3"/>
      <c r="Q88" s="3"/>
      <c r="R88" s="208"/>
      <c r="V88" s="2"/>
      <c r="W88" s="2"/>
    </row>
    <row r="89" spans="2:31" x14ac:dyDescent="0.25">
      <c r="B89" s="688" t="s">
        <v>3</v>
      </c>
      <c r="C89" s="689"/>
      <c r="D89" s="82" t="s">
        <v>175</v>
      </c>
      <c r="E89" s="122">
        <v>27.34</v>
      </c>
      <c r="F89" s="119">
        <v>27.72</v>
      </c>
      <c r="G89" s="233">
        <f t="shared" si="30"/>
        <v>1.013899049012436</v>
      </c>
      <c r="H89" s="122">
        <f t="shared" ref="H89:H92" si="34">F89</f>
        <v>27.72</v>
      </c>
      <c r="I89" s="119">
        <v>36.35</v>
      </c>
      <c r="J89" s="109">
        <f t="shared" si="32"/>
        <v>1.3113275613275615</v>
      </c>
      <c r="K89" s="216">
        <f t="shared" si="33"/>
        <v>36.35</v>
      </c>
      <c r="L89" s="217">
        <v>37.590000000000003</v>
      </c>
      <c r="P89" s="3"/>
      <c r="Q89" s="3"/>
      <c r="R89" s="208"/>
      <c r="V89" s="2"/>
      <c r="W89" s="2"/>
    </row>
    <row r="90" spans="2:31" x14ac:dyDescent="0.25">
      <c r="B90" s="688" t="s">
        <v>20</v>
      </c>
      <c r="C90" s="689"/>
      <c r="D90" s="82" t="s">
        <v>175</v>
      </c>
      <c r="E90" s="122">
        <v>69.53</v>
      </c>
      <c r="F90" s="119">
        <v>72.62</v>
      </c>
      <c r="G90" s="233">
        <f t="shared" si="30"/>
        <v>1.0444412483819934</v>
      </c>
      <c r="H90" s="122">
        <f t="shared" si="34"/>
        <v>72.62</v>
      </c>
      <c r="I90" s="119">
        <v>74.64</v>
      </c>
      <c r="J90" s="109">
        <f t="shared" si="32"/>
        <v>1.0278160286422473</v>
      </c>
      <c r="K90" s="216">
        <f t="shared" si="33"/>
        <v>74.64</v>
      </c>
      <c r="L90" s="217">
        <v>77.599999999999994</v>
      </c>
      <c r="P90" s="3"/>
      <c r="Q90" s="3"/>
      <c r="R90" s="208"/>
      <c r="V90" s="2"/>
      <c r="W90" s="2"/>
    </row>
    <row r="91" spans="2:31" x14ac:dyDescent="0.25">
      <c r="B91" s="688" t="s">
        <v>21</v>
      </c>
      <c r="C91" s="689"/>
      <c r="D91" s="82" t="s">
        <v>175</v>
      </c>
      <c r="E91" s="122">
        <v>54.4</v>
      </c>
      <c r="F91" s="119">
        <v>63.4</v>
      </c>
      <c r="G91" s="233">
        <f t="shared" si="30"/>
        <v>1.1654411764705883</v>
      </c>
      <c r="H91" s="122">
        <v>63.08</v>
      </c>
      <c r="I91" s="119">
        <v>64.010000000000005</v>
      </c>
      <c r="J91" s="109">
        <f t="shared" si="32"/>
        <v>1.0147431832593534</v>
      </c>
      <c r="K91" s="216">
        <f t="shared" si="33"/>
        <v>64.010000000000005</v>
      </c>
      <c r="L91" s="217">
        <v>66.239999999999995</v>
      </c>
      <c r="P91" s="3"/>
      <c r="Q91" s="3"/>
      <c r="R91" s="208"/>
      <c r="V91" s="2"/>
      <c r="W91" s="2"/>
    </row>
    <row r="92" spans="2:31" x14ac:dyDescent="0.25">
      <c r="B92" s="688" t="s">
        <v>4</v>
      </c>
      <c r="C92" s="689"/>
      <c r="D92" s="82" t="s">
        <v>175</v>
      </c>
      <c r="E92" s="122">
        <v>38.4</v>
      </c>
      <c r="F92" s="119">
        <v>39.56</v>
      </c>
      <c r="G92" s="233">
        <f t="shared" si="30"/>
        <v>1.0302083333333334</v>
      </c>
      <c r="H92" s="122">
        <f t="shared" si="34"/>
        <v>39.56</v>
      </c>
      <c r="I92" s="119">
        <v>41.72</v>
      </c>
      <c r="J92" s="109">
        <f t="shared" si="32"/>
        <v>1.0546006066734075</v>
      </c>
      <c r="K92" s="216">
        <f t="shared" si="33"/>
        <v>41.72</v>
      </c>
      <c r="L92" s="217">
        <v>43.22</v>
      </c>
      <c r="P92" s="3"/>
      <c r="Q92" s="3"/>
      <c r="R92" s="208"/>
      <c r="V92" s="2"/>
      <c r="W92" s="2"/>
    </row>
    <row r="93" spans="2:31" ht="15.75" thickBot="1" x14ac:dyDescent="0.3">
      <c r="B93" s="597"/>
      <c r="C93" s="598"/>
      <c r="D93" s="81"/>
      <c r="E93" s="123"/>
      <c r="F93" s="120"/>
      <c r="G93" s="110"/>
      <c r="H93" s="123"/>
      <c r="I93" s="120"/>
      <c r="J93" s="110"/>
      <c r="K93" s="195"/>
      <c r="L93" s="196"/>
      <c r="P93" s="3"/>
      <c r="Q93" s="3"/>
      <c r="R93" s="208"/>
      <c r="V93" s="2"/>
      <c r="W93" s="2"/>
    </row>
    <row r="94" spans="2:31" ht="22.5" customHeight="1" thickBot="1" x14ac:dyDescent="0.3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U94" s="1"/>
      <c r="V94" s="5"/>
      <c r="W94" s="5"/>
      <c r="X94" s="1"/>
      <c r="Y94" s="1"/>
      <c r="Z94" s="1"/>
      <c r="AA94" s="1"/>
      <c r="AB94" s="1"/>
      <c r="AC94" s="1"/>
      <c r="AD94" s="1"/>
      <c r="AE94" s="1"/>
    </row>
    <row r="95" spans="2:31" ht="24.75" customHeight="1" thickBot="1" x14ac:dyDescent="0.3">
      <c r="B95" s="537" t="s">
        <v>70</v>
      </c>
      <c r="C95" s="538"/>
      <c r="D95" s="538"/>
      <c r="E95" s="538"/>
      <c r="F95" s="538"/>
      <c r="G95" s="538"/>
      <c r="H95" s="538"/>
      <c r="I95" s="538"/>
      <c r="J95" s="538"/>
      <c r="K95" s="538"/>
      <c r="L95" s="538"/>
      <c r="M95" s="538"/>
      <c r="N95" s="538"/>
      <c r="O95" s="538"/>
      <c r="P95" s="538"/>
      <c r="Q95" s="539"/>
      <c r="R95" s="388"/>
      <c r="S95" s="388"/>
      <c r="T95" s="295"/>
      <c r="U95" s="295"/>
      <c r="V95" s="208"/>
      <c r="W95" s="1"/>
      <c r="X95" s="1"/>
      <c r="Y95" s="1"/>
      <c r="Z95" s="1"/>
      <c r="AA95" s="1"/>
    </row>
    <row r="96" spans="2:31" ht="19.5" customHeight="1" x14ac:dyDescent="0.25">
      <c r="B96" s="584" t="str">
        <f>B101</f>
        <v>Филиал</v>
      </c>
      <c r="C96" s="514" t="s">
        <v>36</v>
      </c>
      <c r="D96" s="488" t="s">
        <v>40</v>
      </c>
      <c r="E96" s="683">
        <f>E101</f>
        <v>2017</v>
      </c>
      <c r="F96" s="684"/>
      <c r="G96" s="685">
        <v>2018</v>
      </c>
      <c r="H96" s="686"/>
      <c r="I96" s="687"/>
      <c r="J96" s="584">
        <f>J101</f>
        <v>2019</v>
      </c>
      <c r="K96" s="512"/>
      <c r="L96" s="511"/>
      <c r="M96" s="470">
        <f>M101</f>
        <v>2020</v>
      </c>
      <c r="N96" s="472"/>
      <c r="O96" s="472"/>
      <c r="P96" s="648">
        <f>P101</f>
        <v>2021</v>
      </c>
      <c r="Q96" s="649"/>
      <c r="R96" s="297"/>
      <c r="S96" s="297"/>
      <c r="T96" s="208"/>
      <c r="U96" s="1"/>
      <c r="V96" s="1"/>
      <c r="W96" s="1"/>
      <c r="X96" s="1"/>
      <c r="Y96" s="1"/>
    </row>
    <row r="97" spans="2:31" ht="19.5" customHeight="1" thickBot="1" x14ac:dyDescent="0.3">
      <c r="B97" s="471"/>
      <c r="C97" s="489"/>
      <c r="D97" s="489"/>
      <c r="E97" s="224" t="s">
        <v>0</v>
      </c>
      <c r="F97" s="225" t="s">
        <v>1</v>
      </c>
      <c r="G97" s="226" t="s">
        <v>0</v>
      </c>
      <c r="H97" s="225" t="s">
        <v>1</v>
      </c>
      <c r="I97" s="227" t="s">
        <v>97</v>
      </c>
      <c r="J97" s="183" t="str">
        <f>J102</f>
        <v>1 п/г</v>
      </c>
      <c r="K97" s="184" t="str">
        <f>K102</f>
        <v>2 п/г</v>
      </c>
      <c r="L97" s="227" t="s">
        <v>97</v>
      </c>
      <c r="M97" s="183" t="str">
        <f>M102</f>
        <v>1 п/г</v>
      </c>
      <c r="N97" s="184" t="str">
        <f>N102</f>
        <v>2 п/г</v>
      </c>
      <c r="O97" s="108" t="s">
        <v>97</v>
      </c>
      <c r="P97" s="226" t="str">
        <f>P102</f>
        <v>1 п/г</v>
      </c>
      <c r="Q97" s="227" t="str">
        <f>Q102</f>
        <v>2 п/г</v>
      </c>
      <c r="R97" s="297"/>
      <c r="S97" s="297"/>
      <c r="T97" s="208"/>
      <c r="U97" s="1"/>
      <c r="V97" s="1"/>
      <c r="W97" s="1"/>
      <c r="X97" s="1"/>
      <c r="Y97" s="1"/>
    </row>
    <row r="98" spans="2:31" ht="19.5" customHeight="1" thickBot="1" x14ac:dyDescent="0.3">
      <c r="B98" s="276" t="s">
        <v>15</v>
      </c>
      <c r="C98" s="59" t="s">
        <v>37</v>
      </c>
      <c r="D98" s="252" t="s">
        <v>191</v>
      </c>
      <c r="E98" s="237">
        <v>452.79</v>
      </c>
      <c r="F98" s="238">
        <v>487.13</v>
      </c>
      <c r="G98" s="221">
        <v>487.13</v>
      </c>
      <c r="H98" s="220">
        <v>542.48</v>
      </c>
      <c r="I98" s="223">
        <f t="shared" ref="I98" si="35">H98/G98</f>
        <v>1.1136246997721349</v>
      </c>
      <c r="J98" s="123">
        <f t="shared" ref="J98" si="36">H98</f>
        <v>542.48</v>
      </c>
      <c r="K98" s="120">
        <v>570.21</v>
      </c>
      <c r="L98" s="223">
        <f t="shared" ref="L98" si="37">K98/J98</f>
        <v>1.0511170918743549</v>
      </c>
      <c r="M98" s="123">
        <f t="shared" ref="M98" si="38">K98</f>
        <v>570.21</v>
      </c>
      <c r="N98" s="120">
        <v>605.32000000000005</v>
      </c>
      <c r="O98" s="110">
        <f t="shared" ref="O98" si="39">N98/M98</f>
        <v>1.0615738061415969</v>
      </c>
      <c r="P98" s="249">
        <v>605.32000000000005</v>
      </c>
      <c r="Q98" s="250">
        <v>622.64</v>
      </c>
      <c r="R98" s="298"/>
      <c r="S98" s="298"/>
      <c r="T98" s="208"/>
      <c r="U98" s="1"/>
      <c r="V98" s="1"/>
      <c r="W98" s="1"/>
      <c r="X98" s="1"/>
      <c r="Y98" s="1"/>
    </row>
    <row r="99" spans="2:31" ht="22.5" customHeight="1" thickBot="1" x14ac:dyDescent="0.3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U99" s="1"/>
      <c r="V99" s="5"/>
      <c r="W99" s="5"/>
      <c r="X99" s="1"/>
      <c r="Y99" s="1"/>
      <c r="Z99" s="1"/>
      <c r="AA99" s="1"/>
      <c r="AB99" s="1"/>
      <c r="AC99" s="1"/>
      <c r="AD99" s="1"/>
      <c r="AE99" s="1"/>
    </row>
    <row r="100" spans="2:31" ht="20.25" customHeight="1" thickBot="1" x14ac:dyDescent="0.3">
      <c r="B100" s="537" t="s">
        <v>71</v>
      </c>
      <c r="C100" s="538"/>
      <c r="D100" s="538"/>
      <c r="E100" s="538"/>
      <c r="F100" s="538"/>
      <c r="G100" s="538"/>
      <c r="H100" s="538"/>
      <c r="I100" s="538"/>
      <c r="J100" s="538"/>
      <c r="K100" s="538"/>
      <c r="L100" s="538"/>
      <c r="M100" s="538"/>
      <c r="N100" s="538"/>
      <c r="O100" s="538"/>
      <c r="P100" s="538"/>
      <c r="Q100" s="538"/>
      <c r="R100" s="538"/>
      <c r="S100" s="538"/>
      <c r="T100" s="538"/>
      <c r="U100" s="539"/>
      <c r="V100" s="388"/>
      <c r="W100" s="388"/>
      <c r="X100" s="1"/>
      <c r="Y100" s="1"/>
      <c r="Z100" s="1"/>
      <c r="AA100" s="1"/>
      <c r="AB100" s="1"/>
      <c r="AC100" s="1"/>
      <c r="AD100" s="1"/>
      <c r="AE100" s="1"/>
    </row>
    <row r="101" spans="2:31" ht="18" customHeight="1" x14ac:dyDescent="0.25">
      <c r="B101" s="470" t="str">
        <f>B21</f>
        <v>Филиал</v>
      </c>
      <c r="C101" s="488" t="s">
        <v>36</v>
      </c>
      <c r="D101" s="664" t="s">
        <v>40</v>
      </c>
      <c r="E101" s="648">
        <f>E21</f>
        <v>2017</v>
      </c>
      <c r="F101" s="649"/>
      <c r="G101" s="680">
        <v>2018</v>
      </c>
      <c r="H101" s="681"/>
      <c r="I101" s="682"/>
      <c r="J101" s="470">
        <f>J21</f>
        <v>2019</v>
      </c>
      <c r="K101" s="472"/>
      <c r="L101" s="473"/>
      <c r="M101" s="470">
        <f>M21</f>
        <v>2020</v>
      </c>
      <c r="N101" s="472"/>
      <c r="O101" s="473"/>
      <c r="P101" s="648">
        <f>P21</f>
        <v>2021</v>
      </c>
      <c r="Q101" s="649"/>
      <c r="R101" s="648">
        <v>2022</v>
      </c>
      <c r="S101" s="649"/>
      <c r="T101" s="656">
        <v>2023</v>
      </c>
      <c r="U101" s="649"/>
      <c r="V101" s="254"/>
      <c r="W101" s="254"/>
      <c r="X101" s="1"/>
      <c r="Y101" s="1"/>
      <c r="Z101" s="1"/>
      <c r="AA101" s="1"/>
      <c r="AB101" s="1"/>
      <c r="AC101" s="1"/>
    </row>
    <row r="102" spans="2:31" ht="18" customHeight="1" thickBot="1" x14ac:dyDescent="0.3">
      <c r="B102" s="471"/>
      <c r="C102" s="489"/>
      <c r="D102" s="666"/>
      <c r="E102" s="226" t="str">
        <f>E22</f>
        <v>1 п/г</v>
      </c>
      <c r="F102" s="227" t="str">
        <f>F22</f>
        <v>2 п/г</v>
      </c>
      <c r="G102" s="226" t="s">
        <v>0</v>
      </c>
      <c r="H102" s="225" t="s">
        <v>1</v>
      </c>
      <c r="I102" s="227" t="s">
        <v>97</v>
      </c>
      <c r="J102" s="419" t="str">
        <f>J22</f>
        <v>1 п/г</v>
      </c>
      <c r="K102" s="420" t="str">
        <f>K22</f>
        <v>2 п/г</v>
      </c>
      <c r="L102" s="227" t="s">
        <v>97</v>
      </c>
      <c r="M102" s="419" t="str">
        <f>M22</f>
        <v>1 п/г</v>
      </c>
      <c r="N102" s="420" t="str">
        <f>N22</f>
        <v>2 п/г</v>
      </c>
      <c r="O102" s="345" t="s">
        <v>97</v>
      </c>
      <c r="P102" s="226" t="str">
        <f>P22</f>
        <v>1 п/г</v>
      </c>
      <c r="Q102" s="227" t="str">
        <f>Q22</f>
        <v>2 п/г</v>
      </c>
      <c r="R102" s="226" t="s">
        <v>0</v>
      </c>
      <c r="S102" s="227" t="s">
        <v>1</v>
      </c>
      <c r="T102" s="224" t="s">
        <v>0</v>
      </c>
      <c r="U102" s="227" t="s">
        <v>1</v>
      </c>
      <c r="V102" s="254"/>
      <c r="W102" s="254"/>
      <c r="X102" s="1"/>
      <c r="Y102" s="1"/>
      <c r="Z102" s="1"/>
      <c r="AA102" s="1"/>
      <c r="AB102" s="1"/>
      <c r="AC102" s="1"/>
    </row>
    <row r="103" spans="2:31" ht="18" customHeight="1" x14ac:dyDescent="0.25">
      <c r="B103" s="436" t="s">
        <v>16</v>
      </c>
      <c r="C103" s="437" t="s">
        <v>114</v>
      </c>
      <c r="D103" s="439" t="s">
        <v>193</v>
      </c>
      <c r="E103" s="230"/>
      <c r="F103" s="231"/>
      <c r="G103" s="230"/>
      <c r="H103" s="438"/>
      <c r="I103" s="232"/>
      <c r="J103" s="121">
        <f>J14</f>
        <v>1604.48</v>
      </c>
      <c r="K103" s="83">
        <f>K14</f>
        <v>1694.79</v>
      </c>
      <c r="L103" s="232">
        <f t="shared" ref="L103:L106" si="40">K103/J103</f>
        <v>1.0562861487834063</v>
      </c>
      <c r="M103" s="362">
        <f>M14</f>
        <v>1694.79</v>
      </c>
      <c r="N103" s="307">
        <f>N14</f>
        <v>1847.54</v>
      </c>
      <c r="O103" s="363">
        <f t="shared" ref="O103:O104" si="41">N103/M103</f>
        <v>1.0901291605449643</v>
      </c>
      <c r="P103" s="230">
        <f>P14</f>
        <v>1847.54</v>
      </c>
      <c r="Q103" s="423">
        <f>Q14</f>
        <v>1869.37</v>
      </c>
      <c r="R103" s="230">
        <f>R14</f>
        <v>1869.37</v>
      </c>
      <c r="S103" s="423">
        <f>S14</f>
        <v>1919.81</v>
      </c>
      <c r="T103" s="228">
        <f>T14</f>
        <v>1919.81</v>
      </c>
      <c r="U103" s="423">
        <f>U14</f>
        <v>1972.62</v>
      </c>
      <c r="V103" s="257"/>
      <c r="W103" s="257"/>
      <c r="X103" s="1"/>
      <c r="Y103" s="1"/>
      <c r="Z103" s="1"/>
      <c r="AA103" s="1"/>
      <c r="AB103" s="1"/>
      <c r="AC103" s="1"/>
    </row>
    <row r="104" spans="2:31" ht="18" customHeight="1" x14ac:dyDescent="0.25">
      <c r="B104" s="424" t="str">
        <f>B29</f>
        <v>г.Ковров</v>
      </c>
      <c r="C104" s="426" t="s">
        <v>37</v>
      </c>
      <c r="D104" s="440" t="s">
        <v>192</v>
      </c>
      <c r="E104" s="216">
        <v>1360.5</v>
      </c>
      <c r="F104" s="217">
        <v>1309.8699999999999</v>
      </c>
      <c r="G104" s="216">
        <v>1309.8699999999999</v>
      </c>
      <c r="H104" s="395">
        <v>1382.89</v>
      </c>
      <c r="I104" s="233">
        <f t="shared" ref="I104" si="42">H104/G104</f>
        <v>1.0557459900600825</v>
      </c>
      <c r="J104" s="330">
        <f t="shared" ref="J104" si="43">H104</f>
        <v>1382.89</v>
      </c>
      <c r="K104" s="351">
        <v>1438.86</v>
      </c>
      <c r="L104" s="233">
        <f t="shared" si="40"/>
        <v>1.0404732118968245</v>
      </c>
      <c r="M104" s="330">
        <f t="shared" ref="M104" si="44">K104</f>
        <v>1438.86</v>
      </c>
      <c r="N104" s="351">
        <v>1470.97</v>
      </c>
      <c r="O104" s="346">
        <f t="shared" si="41"/>
        <v>1.0223162781646582</v>
      </c>
      <c r="P104" s="216">
        <v>1470.97</v>
      </c>
      <c r="Q104" s="217">
        <v>1509.94</v>
      </c>
      <c r="R104" s="191"/>
      <c r="S104" s="192"/>
      <c r="T104" s="189"/>
      <c r="U104" s="192"/>
      <c r="V104" s="256"/>
      <c r="W104" s="256"/>
      <c r="X104" s="1"/>
      <c r="Y104" s="1"/>
      <c r="Z104" s="1"/>
      <c r="AA104" s="1"/>
      <c r="AB104" s="1"/>
      <c r="AC104" s="1"/>
    </row>
    <row r="105" spans="2:31" ht="32.25" customHeight="1" x14ac:dyDescent="0.25">
      <c r="B105" s="424" t="s">
        <v>168</v>
      </c>
      <c r="C105" s="426">
        <v>2019</v>
      </c>
      <c r="D105" s="441" t="s">
        <v>190</v>
      </c>
      <c r="E105" s="216"/>
      <c r="F105" s="217"/>
      <c r="G105" s="216"/>
      <c r="H105" s="395"/>
      <c r="I105" s="233"/>
      <c r="J105" s="330"/>
      <c r="K105" s="351">
        <v>1082.96</v>
      </c>
      <c r="L105" s="233"/>
      <c r="M105" s="330"/>
      <c r="N105" s="351"/>
      <c r="O105" s="211"/>
      <c r="P105" s="216"/>
      <c r="Q105" s="217"/>
      <c r="R105" s="191"/>
      <c r="S105" s="192"/>
      <c r="T105" s="189"/>
      <c r="U105" s="192"/>
      <c r="V105" s="256"/>
      <c r="W105" s="256"/>
      <c r="X105" s="1"/>
      <c r="Y105" s="1"/>
      <c r="Z105" s="1"/>
      <c r="AA105" s="1"/>
      <c r="AB105" s="1"/>
      <c r="AC105" s="1"/>
    </row>
    <row r="106" spans="2:31" ht="18" customHeight="1" x14ac:dyDescent="0.25">
      <c r="B106" s="424" t="str">
        <f>B42</f>
        <v>пос.Содышка</v>
      </c>
      <c r="C106" s="426" t="s">
        <v>113</v>
      </c>
      <c r="D106" s="421" t="s">
        <v>144</v>
      </c>
      <c r="E106" s="216"/>
      <c r="F106" s="217"/>
      <c r="G106" s="216"/>
      <c r="H106" s="395"/>
      <c r="I106" s="233"/>
      <c r="J106" s="330">
        <v>1473.67</v>
      </c>
      <c r="K106" s="351">
        <v>1580.11</v>
      </c>
      <c r="L106" s="233">
        <f t="shared" si="40"/>
        <v>1.0722278393398792</v>
      </c>
      <c r="M106" s="330"/>
      <c r="N106" s="395"/>
      <c r="O106" s="233"/>
      <c r="P106" s="212"/>
      <c r="Q106" s="253"/>
      <c r="R106" s="201"/>
      <c r="S106" s="199"/>
      <c r="T106" s="200"/>
      <c r="U106" s="199"/>
      <c r="V106" s="258"/>
      <c r="W106" s="258"/>
      <c r="X106" s="1"/>
      <c r="Y106" s="1"/>
      <c r="Z106" s="1"/>
      <c r="AA106" s="1"/>
      <c r="AB106" s="1"/>
      <c r="AC106" s="1"/>
    </row>
    <row r="107" spans="2:31" s="308" customFormat="1" ht="18" customHeight="1" thickBot="1" x14ac:dyDescent="0.3">
      <c r="B107" s="425" t="s">
        <v>218</v>
      </c>
      <c r="C107" s="435">
        <v>2020</v>
      </c>
      <c r="D107" s="442" t="s">
        <v>219</v>
      </c>
      <c r="E107" s="221"/>
      <c r="F107" s="222"/>
      <c r="G107" s="221"/>
      <c r="H107" s="401"/>
      <c r="I107" s="223"/>
      <c r="J107" s="123"/>
      <c r="K107" s="96"/>
      <c r="L107" s="223"/>
      <c r="M107" s="123">
        <v>1288.28</v>
      </c>
      <c r="N107" s="96">
        <v>1328.86</v>
      </c>
      <c r="O107" s="347">
        <f t="shared" ref="O107" si="45">N107/M107</f>
        <v>1.0314993634924083</v>
      </c>
      <c r="P107" s="221"/>
      <c r="Q107" s="222"/>
      <c r="R107" s="195"/>
      <c r="S107" s="196"/>
      <c r="T107" s="197"/>
      <c r="U107" s="196"/>
      <c r="V107" s="258"/>
      <c r="W107" s="258"/>
      <c r="X107" s="1"/>
      <c r="Y107" s="1"/>
      <c r="Z107" s="1"/>
      <c r="AA107" s="1"/>
      <c r="AB107" s="1"/>
      <c r="AC107" s="1"/>
    </row>
    <row r="108" spans="2:31" s="308" customFormat="1" ht="18" customHeight="1" x14ac:dyDescent="0.25">
      <c r="B108" s="432"/>
      <c r="C108" s="422"/>
      <c r="D108" s="422"/>
      <c r="E108" s="433"/>
      <c r="F108" s="433"/>
      <c r="G108" s="433"/>
      <c r="H108" s="433"/>
      <c r="I108" s="434"/>
      <c r="J108" s="309"/>
      <c r="K108" s="309"/>
      <c r="L108" s="434"/>
      <c r="M108" s="309"/>
      <c r="N108" s="433"/>
      <c r="O108" s="434"/>
      <c r="P108" s="257"/>
      <c r="Q108" s="257"/>
      <c r="R108" s="258"/>
      <c r="S108" s="258"/>
      <c r="T108" s="258"/>
      <c r="U108" s="258"/>
      <c r="V108" s="258"/>
      <c r="W108" s="258"/>
      <c r="X108" s="1"/>
      <c r="Y108" s="1"/>
      <c r="Z108" s="1"/>
      <c r="AA108" s="1"/>
      <c r="AB108" s="1"/>
      <c r="AC108" s="1"/>
    </row>
    <row r="109" spans="2:31" ht="22.5" customHeight="1" thickBot="1" x14ac:dyDescent="0.3">
      <c r="B109" s="7"/>
      <c r="C109" s="8"/>
      <c r="D109" s="8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U109" s="1"/>
      <c r="V109" s="5"/>
      <c r="W109" s="5"/>
      <c r="X109" s="1"/>
      <c r="Y109" s="1"/>
      <c r="Z109" s="1"/>
      <c r="AA109" s="1"/>
      <c r="AB109" s="1"/>
      <c r="AC109" s="1"/>
      <c r="AD109" s="1"/>
      <c r="AE109" s="1"/>
    </row>
    <row r="110" spans="2:31" ht="23.25" customHeight="1" x14ac:dyDescent="0.25">
      <c r="B110" s="634" t="s">
        <v>34</v>
      </c>
      <c r="C110" s="635"/>
      <c r="D110" s="635"/>
      <c r="E110" s="635"/>
      <c r="F110" s="635"/>
      <c r="G110" s="635"/>
      <c r="H110" s="635"/>
      <c r="I110" s="635"/>
      <c r="J110" s="635"/>
      <c r="K110" s="635"/>
      <c r="L110" s="635"/>
      <c r="M110" s="635"/>
      <c r="N110" s="635"/>
      <c r="O110" s="635"/>
      <c r="P110" s="636"/>
      <c r="Q110" s="388"/>
      <c r="R110" s="388"/>
      <c r="S110" s="388"/>
      <c r="T110" s="388"/>
      <c r="U110" s="388"/>
      <c r="V110" s="388"/>
      <c r="W110" s="388"/>
      <c r="Y110" s="1"/>
      <c r="Z110" s="1"/>
      <c r="AA110" s="1"/>
      <c r="AB110" s="1"/>
      <c r="AC110" s="1"/>
    </row>
    <row r="111" spans="2:31" ht="24" customHeight="1" thickBot="1" x14ac:dyDescent="0.3">
      <c r="B111" s="630" t="s">
        <v>95</v>
      </c>
      <c r="C111" s="631"/>
      <c r="D111" s="631"/>
      <c r="E111" s="632"/>
      <c r="F111" s="632"/>
      <c r="G111" s="632"/>
      <c r="H111" s="632"/>
      <c r="I111" s="632"/>
      <c r="J111" s="632"/>
      <c r="K111" s="632"/>
      <c r="L111" s="632"/>
      <c r="M111" s="632"/>
      <c r="N111" s="632"/>
      <c r="O111" s="632"/>
      <c r="P111" s="633"/>
      <c r="Q111" s="388"/>
      <c r="R111" s="388"/>
      <c r="S111" s="388"/>
      <c r="T111" s="388"/>
      <c r="U111" s="388"/>
      <c r="V111" s="388"/>
      <c r="W111" s="388"/>
      <c r="Y111" s="1"/>
      <c r="Z111" s="1"/>
      <c r="AA111" s="1"/>
      <c r="AB111" s="1"/>
      <c r="AC111" s="1"/>
    </row>
    <row r="112" spans="2:31" ht="15.75" customHeight="1" x14ac:dyDescent="0.25">
      <c r="B112" s="468" t="s">
        <v>5</v>
      </c>
      <c r="C112" s="467"/>
      <c r="D112" s="664" t="s">
        <v>40</v>
      </c>
      <c r="E112" s="468">
        <v>2019</v>
      </c>
      <c r="F112" s="617"/>
      <c r="G112" s="617"/>
      <c r="H112" s="617"/>
      <c r="I112" s="617"/>
      <c r="J112" s="617"/>
      <c r="K112" s="617">
        <v>2020</v>
      </c>
      <c r="L112" s="617"/>
      <c r="M112" s="617"/>
      <c r="N112" s="617"/>
      <c r="O112" s="617"/>
      <c r="P112" s="469"/>
      <c r="Q112" s="259"/>
      <c r="R112" s="259"/>
      <c r="S112" s="208"/>
      <c r="U112" s="1"/>
      <c r="V112" s="1"/>
      <c r="W112" s="1"/>
    </row>
    <row r="113" spans="2:29" ht="15.75" customHeight="1" x14ac:dyDescent="0.25">
      <c r="B113" s="541"/>
      <c r="C113" s="533"/>
      <c r="D113" s="665"/>
      <c r="E113" s="521" t="s">
        <v>0</v>
      </c>
      <c r="F113" s="535"/>
      <c r="G113" s="535" t="s">
        <v>1</v>
      </c>
      <c r="H113" s="535"/>
      <c r="I113" s="535" t="s">
        <v>98</v>
      </c>
      <c r="J113" s="510"/>
      <c r="K113" s="521" t="s">
        <v>0</v>
      </c>
      <c r="L113" s="535"/>
      <c r="M113" s="535" t="s">
        <v>1</v>
      </c>
      <c r="N113" s="535"/>
      <c r="O113" s="535" t="s">
        <v>98</v>
      </c>
      <c r="P113" s="522"/>
      <c r="Q113" s="259"/>
      <c r="R113" s="259"/>
      <c r="S113" s="208"/>
      <c r="U113" s="1"/>
      <c r="V113" s="1"/>
      <c r="W113" s="1"/>
    </row>
    <row r="114" spans="2:29" ht="29.25" customHeight="1" thickBot="1" x14ac:dyDescent="0.3">
      <c r="B114" s="523"/>
      <c r="C114" s="542"/>
      <c r="D114" s="666"/>
      <c r="E114" s="344" t="s">
        <v>32</v>
      </c>
      <c r="F114" s="300" t="s">
        <v>33</v>
      </c>
      <c r="G114" s="300" t="s">
        <v>32</v>
      </c>
      <c r="H114" s="300" t="s">
        <v>33</v>
      </c>
      <c r="I114" s="300" t="s">
        <v>32</v>
      </c>
      <c r="J114" s="418" t="s">
        <v>33</v>
      </c>
      <c r="K114" s="344" t="s">
        <v>32</v>
      </c>
      <c r="L114" s="300" t="s">
        <v>33</v>
      </c>
      <c r="M114" s="300" t="s">
        <v>32</v>
      </c>
      <c r="N114" s="300" t="s">
        <v>33</v>
      </c>
      <c r="O114" s="300" t="s">
        <v>32</v>
      </c>
      <c r="P114" s="340" t="s">
        <v>33</v>
      </c>
      <c r="Q114" s="240"/>
      <c r="R114" s="240"/>
      <c r="S114" s="208"/>
      <c r="U114" s="1"/>
      <c r="V114" s="1"/>
      <c r="W114" s="1"/>
    </row>
    <row r="115" spans="2:29" ht="18.75" customHeight="1" thickBot="1" x14ac:dyDescent="0.3">
      <c r="B115" s="529" t="s">
        <v>20</v>
      </c>
      <c r="C115" s="530"/>
      <c r="D115" s="413" t="s">
        <v>185</v>
      </c>
      <c r="E115" s="205">
        <v>60.21</v>
      </c>
      <c r="F115" s="301">
        <v>2654.57</v>
      </c>
      <c r="G115" s="299">
        <v>63.21</v>
      </c>
      <c r="H115" s="301">
        <v>2920.02</v>
      </c>
      <c r="I115" s="415">
        <v>1.0498256103637269</v>
      </c>
      <c r="J115" s="416">
        <v>1.0999973630380815</v>
      </c>
      <c r="K115" s="205">
        <v>63.21</v>
      </c>
      <c r="L115" s="301">
        <v>2920.02</v>
      </c>
      <c r="M115" s="206">
        <v>67.14</v>
      </c>
      <c r="N115" s="301">
        <v>3299.47</v>
      </c>
      <c r="O115" s="417">
        <f>M115/K115</f>
        <v>1.0621737066919792</v>
      </c>
      <c r="P115" s="125">
        <f>N115/L115</f>
        <v>1.1299477400839719</v>
      </c>
      <c r="Q115" s="260"/>
      <c r="R115" s="260"/>
      <c r="S115" s="208"/>
      <c r="U115" s="1"/>
      <c r="V115" s="1"/>
      <c r="W115" s="1"/>
    </row>
    <row r="116" spans="2:29" ht="24.75" customHeight="1" thickBot="1" x14ac:dyDescent="0.3">
      <c r="B116" s="630" t="s">
        <v>96</v>
      </c>
      <c r="C116" s="631"/>
      <c r="D116" s="631"/>
      <c r="E116" s="632"/>
      <c r="F116" s="632"/>
      <c r="G116" s="632"/>
      <c r="H116" s="632"/>
      <c r="I116" s="632"/>
      <c r="J116" s="632"/>
      <c r="K116" s="632"/>
      <c r="L116" s="632"/>
      <c r="M116" s="632"/>
      <c r="N116" s="632"/>
      <c r="O116" s="632"/>
      <c r="P116" s="633"/>
      <c r="Q116" s="388"/>
      <c r="R116" s="388"/>
      <c r="S116" s="388"/>
      <c r="T116" s="388"/>
      <c r="U116" s="388"/>
      <c r="V116" s="388"/>
      <c r="W116" s="388"/>
      <c r="Y116" s="1"/>
      <c r="Z116" s="1"/>
      <c r="AA116" s="1"/>
      <c r="AB116" s="1"/>
      <c r="AC116" s="1"/>
    </row>
    <row r="117" spans="2:29" ht="15" customHeight="1" x14ac:dyDescent="0.25">
      <c r="B117" s="468" t="s">
        <v>5</v>
      </c>
      <c r="C117" s="467"/>
      <c r="D117" s="664" t="s">
        <v>40</v>
      </c>
      <c r="E117" s="468">
        <v>2019</v>
      </c>
      <c r="F117" s="617"/>
      <c r="G117" s="617"/>
      <c r="H117" s="617"/>
      <c r="I117" s="617"/>
      <c r="J117" s="617"/>
      <c r="K117" s="617">
        <v>2020</v>
      </c>
      <c r="L117" s="617"/>
      <c r="M117" s="617"/>
      <c r="N117" s="617"/>
      <c r="O117" s="617"/>
      <c r="P117" s="469"/>
      <c r="Q117" s="259"/>
      <c r="R117" s="259"/>
      <c r="S117" s="208"/>
      <c r="U117" s="1"/>
      <c r="V117" s="1"/>
      <c r="W117" s="1"/>
    </row>
    <row r="118" spans="2:29" ht="14.25" customHeight="1" x14ac:dyDescent="0.25">
      <c r="B118" s="541"/>
      <c r="C118" s="533"/>
      <c r="D118" s="665"/>
      <c r="E118" s="521" t="s">
        <v>0</v>
      </c>
      <c r="F118" s="535"/>
      <c r="G118" s="535" t="s">
        <v>1</v>
      </c>
      <c r="H118" s="535"/>
      <c r="I118" s="535" t="s">
        <v>98</v>
      </c>
      <c r="J118" s="510"/>
      <c r="K118" s="521" t="s">
        <v>0</v>
      </c>
      <c r="L118" s="535"/>
      <c r="M118" s="535" t="s">
        <v>1</v>
      </c>
      <c r="N118" s="535"/>
      <c r="O118" s="535" t="s">
        <v>98</v>
      </c>
      <c r="P118" s="522"/>
      <c r="Q118" s="259"/>
      <c r="R118" s="259"/>
      <c r="S118" s="208"/>
      <c r="U118" s="1"/>
      <c r="V118" s="1"/>
      <c r="W118" s="1"/>
    </row>
    <row r="119" spans="2:29" ht="30.75" customHeight="1" thickBot="1" x14ac:dyDescent="0.3">
      <c r="B119" s="523"/>
      <c r="C119" s="542"/>
      <c r="D119" s="666"/>
      <c r="E119" s="344" t="s">
        <v>32</v>
      </c>
      <c r="F119" s="300" t="s">
        <v>33</v>
      </c>
      <c r="G119" s="300" t="s">
        <v>32</v>
      </c>
      <c r="H119" s="300" t="s">
        <v>33</v>
      </c>
      <c r="I119" s="300" t="s">
        <v>32</v>
      </c>
      <c r="J119" s="418" t="s">
        <v>33</v>
      </c>
      <c r="K119" s="344" t="s">
        <v>32</v>
      </c>
      <c r="L119" s="300" t="s">
        <v>33</v>
      </c>
      <c r="M119" s="300" t="s">
        <v>32</v>
      </c>
      <c r="N119" s="300" t="s">
        <v>33</v>
      </c>
      <c r="O119" s="300" t="s">
        <v>32</v>
      </c>
      <c r="P119" s="340" t="s">
        <v>33</v>
      </c>
      <c r="Q119" s="240"/>
      <c r="R119" s="240"/>
      <c r="S119" s="208"/>
      <c r="U119" s="1"/>
      <c r="V119" s="1"/>
      <c r="W119" s="1"/>
    </row>
    <row r="120" spans="2:29" ht="18.75" customHeight="1" thickBot="1" x14ac:dyDescent="0.3">
      <c r="B120" s="529" t="str">
        <f>B115</f>
        <v>Селивановский филиал</v>
      </c>
      <c r="C120" s="530"/>
      <c r="D120" s="414" t="str">
        <f>D115</f>
        <v>от 19.12.2019 №50/11</v>
      </c>
      <c r="E120" s="356">
        <v>72.251999999999995</v>
      </c>
      <c r="F120" s="301">
        <v>3185.4839999999999</v>
      </c>
      <c r="G120" s="341">
        <v>75.852000000000004</v>
      </c>
      <c r="H120" s="301">
        <v>3504.0239999999999</v>
      </c>
      <c r="I120" s="415">
        <v>1.0498256103637271</v>
      </c>
      <c r="J120" s="416">
        <v>1.0999973630380815</v>
      </c>
      <c r="K120" s="356">
        <v>75.852000000000004</v>
      </c>
      <c r="L120" s="301">
        <v>3504.0239999999999</v>
      </c>
      <c r="M120" s="214">
        <v>80.567999999999998</v>
      </c>
      <c r="N120" s="301">
        <v>3959.3639999999996</v>
      </c>
      <c r="O120" s="417">
        <f>M120/K120</f>
        <v>1.062173706691979</v>
      </c>
      <c r="P120" s="125">
        <f>N120/L120</f>
        <v>1.1299477400839719</v>
      </c>
      <c r="Q120" s="260"/>
      <c r="R120" s="260"/>
      <c r="S120" s="208"/>
      <c r="U120" s="1"/>
      <c r="V120" s="1"/>
      <c r="W120" s="1"/>
    </row>
    <row r="121" spans="2:29" ht="18" customHeight="1" thickBot="1" x14ac:dyDescent="0.3">
      <c r="J121" s="1"/>
      <c r="K121" s="1"/>
      <c r="R121" s="6"/>
      <c r="Y121" s="1"/>
      <c r="Z121" s="1"/>
      <c r="AA121" s="1"/>
      <c r="AB121" s="1"/>
      <c r="AC121" s="1"/>
    </row>
    <row r="122" spans="2:29" ht="21" customHeight="1" thickBot="1" x14ac:dyDescent="0.3">
      <c r="B122" s="474" t="s">
        <v>115</v>
      </c>
      <c r="C122" s="475"/>
      <c r="D122" s="475"/>
      <c r="E122" s="475"/>
      <c r="F122" s="475"/>
      <c r="G122" s="475"/>
      <c r="H122" s="475"/>
      <c r="I122" s="475"/>
      <c r="J122" s="475"/>
      <c r="K122" s="475"/>
      <c r="L122" s="590"/>
      <c r="M122" s="296"/>
      <c r="N122" s="296"/>
      <c r="O122" s="296"/>
      <c r="P122" s="296"/>
      <c r="Q122" s="296"/>
      <c r="R122" s="296"/>
      <c r="S122" s="296"/>
    </row>
    <row r="123" spans="2:29" x14ac:dyDescent="0.25">
      <c r="B123" s="521" t="s">
        <v>5</v>
      </c>
      <c r="C123" s="522"/>
      <c r="D123" s="676" t="s">
        <v>40</v>
      </c>
      <c r="E123" s="556">
        <v>2019</v>
      </c>
      <c r="F123" s="557"/>
      <c r="G123" s="558"/>
      <c r="H123" s="556">
        <v>2020</v>
      </c>
      <c r="I123" s="557"/>
      <c r="J123" s="558"/>
      <c r="K123" s="678">
        <v>2021</v>
      </c>
      <c r="L123" s="679"/>
      <c r="P123" s="3"/>
      <c r="Q123" s="3"/>
      <c r="R123" s="3"/>
      <c r="S123" s="208"/>
      <c r="V123" s="2"/>
      <c r="W123" s="2"/>
    </row>
    <row r="124" spans="2:29" ht="15.75" thickBot="1" x14ac:dyDescent="0.25">
      <c r="B124" s="523"/>
      <c r="C124" s="524"/>
      <c r="D124" s="677"/>
      <c r="E124" s="78" t="s">
        <v>0</v>
      </c>
      <c r="F124" s="129" t="s">
        <v>1</v>
      </c>
      <c r="G124" s="227" t="s">
        <v>97</v>
      </c>
      <c r="H124" s="78" t="s">
        <v>0</v>
      </c>
      <c r="I124" s="129" t="s">
        <v>1</v>
      </c>
      <c r="J124" s="108" t="s">
        <v>97</v>
      </c>
      <c r="K124" s="247" t="s">
        <v>0</v>
      </c>
      <c r="L124" s="248" t="s">
        <v>1</v>
      </c>
      <c r="P124" s="3"/>
      <c r="Q124" s="3"/>
      <c r="R124" s="3"/>
      <c r="S124" s="208"/>
      <c r="V124" s="2"/>
      <c r="W124" s="2"/>
    </row>
    <row r="125" spans="2:29" ht="15.75" thickBot="1" x14ac:dyDescent="0.3">
      <c r="B125" s="588" t="s">
        <v>20</v>
      </c>
      <c r="C125" s="589"/>
      <c r="D125" s="252" t="s">
        <v>186</v>
      </c>
      <c r="E125" s="62">
        <v>60.21</v>
      </c>
      <c r="F125" s="63">
        <v>63.21</v>
      </c>
      <c r="G125" s="391">
        <f t="shared" ref="G125" si="46">F125/E125</f>
        <v>1.0498256103637269</v>
      </c>
      <c r="H125" s="62">
        <v>63.21</v>
      </c>
      <c r="I125" s="213">
        <v>67.14</v>
      </c>
      <c r="J125" s="173">
        <f t="shared" ref="J125" si="47">I125/H125</f>
        <v>1.0621737066919792</v>
      </c>
      <c r="K125" s="249">
        <v>67.14</v>
      </c>
      <c r="L125" s="250">
        <v>69.760000000000005</v>
      </c>
      <c r="P125" s="3"/>
      <c r="Q125" s="3"/>
      <c r="R125" s="3"/>
      <c r="S125" s="208"/>
      <c r="V125" s="2"/>
      <c r="W125" s="2"/>
    </row>
    <row r="126" spans="2:29" ht="15" customHeight="1" thickBot="1" x14ac:dyDescent="0.3">
      <c r="J126" s="1"/>
      <c r="K126" s="1"/>
      <c r="R126" s="6"/>
      <c r="Y126" s="1"/>
      <c r="Z126" s="1"/>
      <c r="AA126" s="1"/>
      <c r="AB126" s="1"/>
      <c r="AC126" s="1"/>
    </row>
    <row r="127" spans="2:29" ht="25.5" customHeight="1" x14ac:dyDescent="0.25">
      <c r="B127" s="634" t="s">
        <v>35</v>
      </c>
      <c r="C127" s="635"/>
      <c r="D127" s="635"/>
      <c r="E127" s="635"/>
      <c r="F127" s="635"/>
      <c r="G127" s="635"/>
      <c r="H127" s="635"/>
      <c r="I127" s="635"/>
      <c r="J127" s="635"/>
      <c r="K127" s="635"/>
      <c r="L127" s="635"/>
      <c r="M127" s="635"/>
      <c r="N127" s="635"/>
      <c r="O127" s="635"/>
      <c r="P127" s="636"/>
      <c r="Q127" s="388"/>
      <c r="R127" s="388"/>
      <c r="S127" s="388"/>
      <c r="T127" s="388"/>
      <c r="U127" s="388"/>
      <c r="V127" s="388"/>
      <c r="W127" s="388"/>
      <c r="Y127" s="1"/>
      <c r="Z127" s="1"/>
      <c r="AA127" s="1"/>
      <c r="AB127" s="1"/>
      <c r="AC127" s="1"/>
    </row>
    <row r="128" spans="2:29" ht="25.5" customHeight="1" thickBot="1" x14ac:dyDescent="0.3">
      <c r="B128" s="630" t="s">
        <v>95</v>
      </c>
      <c r="C128" s="631"/>
      <c r="D128" s="631"/>
      <c r="E128" s="632"/>
      <c r="F128" s="632"/>
      <c r="G128" s="632"/>
      <c r="H128" s="632"/>
      <c r="I128" s="632"/>
      <c r="J128" s="632"/>
      <c r="K128" s="632"/>
      <c r="L128" s="632"/>
      <c r="M128" s="632"/>
      <c r="N128" s="632"/>
      <c r="O128" s="632"/>
      <c r="P128" s="633"/>
      <c r="Q128" s="388"/>
      <c r="R128" s="388"/>
      <c r="S128" s="388"/>
      <c r="T128" s="388"/>
      <c r="U128" s="388"/>
      <c r="V128" s="388"/>
      <c r="W128" s="388"/>
      <c r="Y128" s="1"/>
      <c r="Z128" s="1"/>
      <c r="AA128" s="1"/>
      <c r="AB128" s="1"/>
      <c r="AC128" s="1"/>
    </row>
    <row r="129" spans="2:23" x14ac:dyDescent="0.25">
      <c r="B129" s="468" t="s">
        <v>5</v>
      </c>
      <c r="C129" s="469"/>
      <c r="D129" s="664" t="s">
        <v>40</v>
      </c>
      <c r="E129" s="468">
        <v>2019</v>
      </c>
      <c r="F129" s="617"/>
      <c r="G129" s="617"/>
      <c r="H129" s="617"/>
      <c r="I129" s="617"/>
      <c r="J129" s="469"/>
      <c r="K129" s="468">
        <v>2020</v>
      </c>
      <c r="L129" s="617"/>
      <c r="M129" s="617"/>
      <c r="N129" s="617"/>
      <c r="O129" s="617"/>
      <c r="P129" s="469"/>
      <c r="V129" s="2"/>
      <c r="W129" s="2"/>
    </row>
    <row r="130" spans="2:23" x14ac:dyDescent="0.25">
      <c r="B130" s="541"/>
      <c r="C130" s="554"/>
      <c r="D130" s="665"/>
      <c r="E130" s="541" t="s">
        <v>0</v>
      </c>
      <c r="F130" s="618"/>
      <c r="G130" s="618" t="s">
        <v>1</v>
      </c>
      <c r="H130" s="618"/>
      <c r="I130" s="618" t="s">
        <v>98</v>
      </c>
      <c r="J130" s="554"/>
      <c r="K130" s="541" t="s">
        <v>0</v>
      </c>
      <c r="L130" s="618"/>
      <c r="M130" s="618" t="s">
        <v>1</v>
      </c>
      <c r="N130" s="618"/>
      <c r="O130" s="618" t="s">
        <v>98</v>
      </c>
      <c r="P130" s="554"/>
      <c r="V130" s="2"/>
      <c r="W130" s="2"/>
    </row>
    <row r="131" spans="2:23" ht="29.25" thickBot="1" x14ac:dyDescent="0.3">
      <c r="B131" s="523"/>
      <c r="C131" s="524"/>
      <c r="D131" s="666"/>
      <c r="E131" s="344" t="s">
        <v>32</v>
      </c>
      <c r="F131" s="300" t="s">
        <v>33</v>
      </c>
      <c r="G131" s="300" t="s">
        <v>32</v>
      </c>
      <c r="H131" s="300" t="s">
        <v>33</v>
      </c>
      <c r="I131" s="300" t="s">
        <v>32</v>
      </c>
      <c r="J131" s="340" t="s">
        <v>33</v>
      </c>
      <c r="K131" s="344" t="s">
        <v>32</v>
      </c>
      <c r="L131" s="300" t="s">
        <v>33</v>
      </c>
      <c r="M131" s="300" t="s">
        <v>32</v>
      </c>
      <c r="N131" s="300" t="s">
        <v>33</v>
      </c>
      <c r="O131" s="300" t="s">
        <v>32</v>
      </c>
      <c r="P131" s="340" t="s">
        <v>33</v>
      </c>
      <c r="V131" s="2"/>
      <c r="W131" s="2"/>
    </row>
    <row r="132" spans="2:23" x14ac:dyDescent="0.25">
      <c r="B132" s="646" t="s">
        <v>212</v>
      </c>
      <c r="C132" s="647"/>
      <c r="D132" s="637" t="s">
        <v>189</v>
      </c>
      <c r="E132" s="342">
        <v>49.96</v>
      </c>
      <c r="F132" s="580">
        <v>2365.04</v>
      </c>
      <c r="G132" s="390">
        <v>51.76</v>
      </c>
      <c r="H132" s="580">
        <v>2446.98</v>
      </c>
      <c r="I132" s="303">
        <f>G132/E132</f>
        <v>1.0360288230584467</v>
      </c>
      <c r="J132" s="639">
        <f t="shared" ref="J132:J140" si="48">H132/F132</f>
        <v>1.0346463484761357</v>
      </c>
      <c r="K132" s="641">
        <v>53.19</v>
      </c>
      <c r="L132" s="643">
        <v>2446.98</v>
      </c>
      <c r="M132" s="645">
        <v>55.12</v>
      </c>
      <c r="N132" s="643">
        <v>2503.2399999999998</v>
      </c>
      <c r="O132" s="729">
        <f>M132/K132</f>
        <v>1.0362850159804475</v>
      </c>
      <c r="P132" s="730">
        <f t="shared" ref="P132:P140" si="49">N132/L132</f>
        <v>1.0229916059796156</v>
      </c>
      <c r="V132" s="2"/>
      <c r="W132" s="2"/>
    </row>
    <row r="133" spans="2:23" s="302" customFormat="1" x14ac:dyDescent="0.25">
      <c r="B133" s="575" t="s">
        <v>213</v>
      </c>
      <c r="C133" s="576"/>
      <c r="D133" s="638"/>
      <c r="E133" s="343">
        <v>53.19</v>
      </c>
      <c r="F133" s="627"/>
      <c r="G133" s="411">
        <v>53.19</v>
      </c>
      <c r="H133" s="627"/>
      <c r="I133" s="242">
        <f>G133/E133</f>
        <v>1</v>
      </c>
      <c r="J133" s="640"/>
      <c r="K133" s="642"/>
      <c r="L133" s="644"/>
      <c r="M133" s="620"/>
      <c r="N133" s="644"/>
      <c r="O133" s="609"/>
      <c r="P133" s="536"/>
    </row>
    <row r="134" spans="2:23" x14ac:dyDescent="0.25">
      <c r="B134" s="718" t="s">
        <v>10</v>
      </c>
      <c r="C134" s="719"/>
      <c r="D134" s="410" t="s">
        <v>177</v>
      </c>
      <c r="E134" s="343">
        <v>19.46</v>
      </c>
      <c r="F134" s="351">
        <v>2674.166666666667</v>
      </c>
      <c r="G134" s="357">
        <v>19.899999999999999</v>
      </c>
      <c r="H134" s="351">
        <v>2788.666666666667</v>
      </c>
      <c r="I134" s="242">
        <f t="shared" ref="I134:I140" si="50">G134/E134</f>
        <v>1.0226104830421376</v>
      </c>
      <c r="J134" s="293">
        <f t="shared" si="48"/>
        <v>1.042817076971019</v>
      </c>
      <c r="K134" s="394">
        <v>19.899999999999999</v>
      </c>
      <c r="L134" s="395">
        <v>2788.666666666667</v>
      </c>
      <c r="M134" s="396">
        <v>20.58</v>
      </c>
      <c r="N134" s="395">
        <v>2879.84</v>
      </c>
      <c r="O134" s="352">
        <f t="shared" ref="O134:O140" si="51">M134/K134</f>
        <v>1.0341708542713568</v>
      </c>
      <c r="P134" s="346">
        <f t="shared" si="49"/>
        <v>1.0326942385847477</v>
      </c>
      <c r="V134" s="2"/>
      <c r="W134" s="2"/>
    </row>
    <row r="135" spans="2:23" s="308" customFormat="1" ht="30" x14ac:dyDescent="0.25">
      <c r="B135" s="720"/>
      <c r="C135" s="721"/>
      <c r="D135" s="717" t="s">
        <v>226</v>
      </c>
      <c r="E135" s="343"/>
      <c r="F135" s="351"/>
      <c r="G135" s="357"/>
      <c r="H135" s="351"/>
      <c r="I135" s="242"/>
      <c r="J135" s="293"/>
      <c r="K135" s="394">
        <v>19.899999999999999</v>
      </c>
      <c r="L135" s="395">
        <v>2788.666666666667</v>
      </c>
      <c r="M135" s="396">
        <v>20.58</v>
      </c>
      <c r="N135" s="395">
        <v>2850.21</v>
      </c>
      <c r="O135" s="352">
        <f t="shared" si="51"/>
        <v>1.0341708542713568</v>
      </c>
      <c r="P135" s="346">
        <f t="shared" si="49"/>
        <v>1.0220690891704518</v>
      </c>
    </row>
    <row r="136" spans="2:23" x14ac:dyDescent="0.25">
      <c r="B136" s="601" t="s">
        <v>14</v>
      </c>
      <c r="C136" s="669"/>
      <c r="D136" s="410" t="s">
        <v>183</v>
      </c>
      <c r="E136" s="343">
        <v>16.77</v>
      </c>
      <c r="F136" s="351">
        <v>2060.5700000000002</v>
      </c>
      <c r="G136" s="350">
        <v>17.89</v>
      </c>
      <c r="H136" s="351">
        <v>2142.9899999999998</v>
      </c>
      <c r="I136" s="304">
        <f t="shared" si="50"/>
        <v>1.0667859272510436</v>
      </c>
      <c r="J136" s="293">
        <f t="shared" si="48"/>
        <v>1.0399986411526905</v>
      </c>
      <c r="K136" s="397">
        <v>17.89</v>
      </c>
      <c r="L136" s="395">
        <v>2142.9899999999998</v>
      </c>
      <c r="M136" s="396">
        <v>19.23</v>
      </c>
      <c r="N136" s="395">
        <v>2209.63</v>
      </c>
      <c r="O136" s="412">
        <f t="shared" si="51"/>
        <v>1.0749021799888205</v>
      </c>
      <c r="P136" s="346">
        <f t="shared" si="49"/>
        <v>1.0310967386688694</v>
      </c>
      <c r="V136" s="2"/>
      <c r="W136" s="2"/>
    </row>
    <row r="137" spans="2:23" x14ac:dyDescent="0.25">
      <c r="B137" s="601" t="s">
        <v>2</v>
      </c>
      <c r="C137" s="669"/>
      <c r="D137" s="410" t="s">
        <v>181</v>
      </c>
      <c r="E137" s="343">
        <v>30.3</v>
      </c>
      <c r="F137" s="351">
        <v>2001.01</v>
      </c>
      <c r="G137" s="350">
        <v>30.82</v>
      </c>
      <c r="H137" s="351">
        <v>2001.01</v>
      </c>
      <c r="I137" s="304">
        <f t="shared" si="50"/>
        <v>1.0171617161716171</v>
      </c>
      <c r="J137" s="293">
        <f t="shared" si="48"/>
        <v>1</v>
      </c>
      <c r="K137" s="397">
        <v>30.82</v>
      </c>
      <c r="L137" s="395">
        <v>2001.01</v>
      </c>
      <c r="M137" s="396">
        <v>31.5</v>
      </c>
      <c r="N137" s="395">
        <v>2067.94</v>
      </c>
      <c r="O137" s="412">
        <f t="shared" si="51"/>
        <v>1.0220635950681376</v>
      </c>
      <c r="P137" s="346">
        <f t="shared" si="49"/>
        <v>1.033448108705104</v>
      </c>
      <c r="V137" s="2"/>
      <c r="W137" s="2"/>
    </row>
    <row r="138" spans="2:23" x14ac:dyDescent="0.25">
      <c r="B138" s="718" t="s">
        <v>18</v>
      </c>
      <c r="C138" s="719"/>
      <c r="D138" s="410" t="s">
        <v>184</v>
      </c>
      <c r="E138" s="343">
        <v>35.590000000000003</v>
      </c>
      <c r="F138" s="351">
        <v>2000.06</v>
      </c>
      <c r="G138" s="350">
        <v>36.74</v>
      </c>
      <c r="H138" s="351">
        <v>2080.06</v>
      </c>
      <c r="I138" s="304">
        <f t="shared" si="50"/>
        <v>1.0323124473166618</v>
      </c>
      <c r="J138" s="293">
        <f t="shared" si="48"/>
        <v>1.039998800035999</v>
      </c>
      <c r="K138" s="397">
        <v>36.74</v>
      </c>
      <c r="L138" s="395">
        <v>2080.06</v>
      </c>
      <c r="M138" s="396">
        <v>37.92</v>
      </c>
      <c r="N138" s="395">
        <v>2097.5100000000002</v>
      </c>
      <c r="O138" s="412">
        <f t="shared" si="51"/>
        <v>1.0321175830157865</v>
      </c>
      <c r="P138" s="346">
        <f t="shared" si="49"/>
        <v>1.008389181081315</v>
      </c>
      <c r="V138" s="2"/>
      <c r="W138" s="2"/>
    </row>
    <row r="139" spans="2:23" s="308" customFormat="1" ht="30" x14ac:dyDescent="0.25">
      <c r="B139" s="720"/>
      <c r="C139" s="721"/>
      <c r="D139" s="728" t="s">
        <v>229</v>
      </c>
      <c r="E139" s="343"/>
      <c r="F139" s="351"/>
      <c r="G139" s="350"/>
      <c r="H139" s="351"/>
      <c r="I139" s="304"/>
      <c r="J139" s="293"/>
      <c r="K139" s="397">
        <f>K138</f>
        <v>36.74</v>
      </c>
      <c r="L139" s="395">
        <f>L138</f>
        <v>2080.06</v>
      </c>
      <c r="M139" s="396">
        <v>13.75</v>
      </c>
      <c r="N139" s="395">
        <v>2193.6799999999998</v>
      </c>
      <c r="O139" s="412">
        <f t="shared" ref="O139" si="52">M139/K139</f>
        <v>0.37425149700598798</v>
      </c>
      <c r="P139" s="346">
        <f t="shared" ref="P139" si="53">N139/L139</f>
        <v>1.0546234243242982</v>
      </c>
    </row>
    <row r="140" spans="2:23" x14ac:dyDescent="0.25">
      <c r="B140" s="601" t="s">
        <v>19</v>
      </c>
      <c r="C140" s="669"/>
      <c r="D140" s="410" t="s">
        <v>178</v>
      </c>
      <c r="E140" s="343">
        <v>20.69</v>
      </c>
      <c r="F140" s="351">
        <v>1983.22</v>
      </c>
      <c r="G140" s="350">
        <v>20.66</v>
      </c>
      <c r="H140" s="351">
        <v>2046.59</v>
      </c>
      <c r="I140" s="242">
        <f t="shared" si="50"/>
        <v>0.99855002416626382</v>
      </c>
      <c r="J140" s="293">
        <f t="shared" si="48"/>
        <v>1.0319530863948527</v>
      </c>
      <c r="K140" s="394">
        <v>20.66</v>
      </c>
      <c r="L140" s="395">
        <v>2046.59</v>
      </c>
      <c r="M140" s="251">
        <v>21.87</v>
      </c>
      <c r="N140" s="395">
        <v>2110.91</v>
      </c>
      <c r="O140" s="352">
        <f t="shared" si="51"/>
        <v>1.0585672797676671</v>
      </c>
      <c r="P140" s="346">
        <f t="shared" si="49"/>
        <v>1.0314278873638589</v>
      </c>
      <c r="V140" s="2"/>
      <c r="W140" s="2"/>
    </row>
    <row r="141" spans="2:23" x14ac:dyDescent="0.25">
      <c r="B141" s="601" t="s">
        <v>26</v>
      </c>
      <c r="C141" s="669"/>
      <c r="D141" s="674" t="s">
        <v>179</v>
      </c>
      <c r="E141" s="621"/>
      <c r="F141" s="622"/>
      <c r="G141" s="622"/>
      <c r="H141" s="622"/>
      <c r="I141" s="670"/>
      <c r="J141" s="640"/>
      <c r="K141" s="611"/>
      <c r="L141" s="612"/>
      <c r="M141" s="612"/>
      <c r="N141" s="612"/>
      <c r="O141" s="613"/>
      <c r="P141" s="614"/>
      <c r="V141" s="2"/>
      <c r="W141" s="2"/>
    </row>
    <row r="142" spans="2:23" x14ac:dyDescent="0.25">
      <c r="B142" s="671" t="s">
        <v>27</v>
      </c>
      <c r="C142" s="672"/>
      <c r="D142" s="675"/>
      <c r="E142" s="343">
        <v>34.049999999999997</v>
      </c>
      <c r="F142" s="610">
        <v>2320.17</v>
      </c>
      <c r="G142" s="350">
        <v>35.299999999999997</v>
      </c>
      <c r="H142" s="627">
        <v>2449.8200000000002</v>
      </c>
      <c r="I142" s="242">
        <f t="shared" ref="I142:J151" si="54">G142/E142</f>
        <v>1.0367107195301029</v>
      </c>
      <c r="J142" s="640">
        <f>H142/F142</f>
        <v>1.0558795260692104</v>
      </c>
      <c r="K142" s="394">
        <v>35.299999999999997</v>
      </c>
      <c r="L142" s="615">
        <v>2449.8200000000002</v>
      </c>
      <c r="M142" s="251">
        <v>36.03</v>
      </c>
      <c r="N142" s="616">
        <v>2587</v>
      </c>
      <c r="O142" s="352">
        <f t="shared" ref="O142:O153" si="55">M142/K142</f>
        <v>1.0206798866855524</v>
      </c>
      <c r="P142" s="536">
        <f>N142/L142</f>
        <v>1.0559959507229102</v>
      </c>
      <c r="V142" s="2"/>
      <c r="W142" s="2"/>
    </row>
    <row r="143" spans="2:23" x14ac:dyDescent="0.25">
      <c r="B143" s="671" t="s">
        <v>28</v>
      </c>
      <c r="C143" s="672"/>
      <c r="D143" s="675"/>
      <c r="E143" s="343">
        <v>29.24</v>
      </c>
      <c r="F143" s="610"/>
      <c r="G143" s="350">
        <v>29.51</v>
      </c>
      <c r="H143" s="627"/>
      <c r="I143" s="242">
        <f t="shared" si="54"/>
        <v>1.009233926128591</v>
      </c>
      <c r="J143" s="640"/>
      <c r="K143" s="394">
        <v>29.51</v>
      </c>
      <c r="L143" s="615"/>
      <c r="M143" s="251">
        <v>32.520000000000003</v>
      </c>
      <c r="N143" s="616"/>
      <c r="O143" s="352">
        <f t="shared" si="55"/>
        <v>1.1019993222636395</v>
      </c>
      <c r="P143" s="536"/>
      <c r="V143" s="2"/>
      <c r="W143" s="2"/>
    </row>
    <row r="144" spans="2:23" s="306" customFormat="1" x14ac:dyDescent="0.25">
      <c r="B144" s="548" t="s">
        <v>210</v>
      </c>
      <c r="C144" s="549"/>
      <c r="D144" s="675"/>
      <c r="E144" s="343">
        <v>34.049999999999997</v>
      </c>
      <c r="F144" s="610"/>
      <c r="G144" s="350">
        <v>35.299999999999997</v>
      </c>
      <c r="H144" s="627"/>
      <c r="I144" s="242">
        <f t="shared" si="54"/>
        <v>1.0367107195301029</v>
      </c>
      <c r="J144" s="640"/>
      <c r="K144" s="619">
        <v>38.83</v>
      </c>
      <c r="L144" s="615"/>
      <c r="M144" s="620">
        <v>39.26</v>
      </c>
      <c r="N144" s="616"/>
      <c r="O144" s="609">
        <f>M144/K144</f>
        <v>1.0110739119237702</v>
      </c>
      <c r="P144" s="536"/>
    </row>
    <row r="145" spans="2:24" x14ac:dyDescent="0.25">
      <c r="B145" s="548" t="s">
        <v>211</v>
      </c>
      <c r="C145" s="549"/>
      <c r="D145" s="675"/>
      <c r="E145" s="343">
        <v>38.83</v>
      </c>
      <c r="F145" s="610"/>
      <c r="G145" s="350">
        <v>38.83</v>
      </c>
      <c r="H145" s="627"/>
      <c r="I145" s="242">
        <f t="shared" si="54"/>
        <v>1</v>
      </c>
      <c r="J145" s="640"/>
      <c r="K145" s="619"/>
      <c r="L145" s="615"/>
      <c r="M145" s="620"/>
      <c r="N145" s="616"/>
      <c r="O145" s="609"/>
      <c r="P145" s="536"/>
      <c r="V145" s="2"/>
      <c r="W145" s="2"/>
    </row>
    <row r="146" spans="2:24" x14ac:dyDescent="0.25">
      <c r="B146" s="671" t="s">
        <v>30</v>
      </c>
      <c r="C146" s="672"/>
      <c r="D146" s="675"/>
      <c r="E146" s="343">
        <v>34.049999999999997</v>
      </c>
      <c r="F146" s="610"/>
      <c r="G146" s="350">
        <v>35.299999999999997</v>
      </c>
      <c r="H146" s="627"/>
      <c r="I146" s="242">
        <f t="shared" si="54"/>
        <v>1.0367107195301029</v>
      </c>
      <c r="J146" s="640"/>
      <c r="K146" s="394">
        <v>35.299999999999997</v>
      </c>
      <c r="L146" s="615"/>
      <c r="M146" s="251">
        <v>36.03</v>
      </c>
      <c r="N146" s="616"/>
      <c r="O146" s="352">
        <f t="shared" si="55"/>
        <v>1.0206798866855524</v>
      </c>
      <c r="P146" s="536"/>
      <c r="V146" s="2"/>
      <c r="W146" s="2"/>
    </row>
    <row r="147" spans="2:24" x14ac:dyDescent="0.25">
      <c r="B147" s="671" t="s">
        <v>31</v>
      </c>
      <c r="C147" s="672"/>
      <c r="D147" s="638"/>
      <c r="E147" s="343">
        <v>34.049999999999997</v>
      </c>
      <c r="F147" s="610"/>
      <c r="G147" s="350">
        <v>35.299999999999997</v>
      </c>
      <c r="H147" s="627"/>
      <c r="I147" s="242">
        <f t="shared" si="54"/>
        <v>1.0367107195301029</v>
      </c>
      <c r="J147" s="640"/>
      <c r="K147" s="394">
        <v>35.299999999999997</v>
      </c>
      <c r="L147" s="615"/>
      <c r="M147" s="251">
        <v>36.03</v>
      </c>
      <c r="N147" s="616"/>
      <c r="O147" s="352">
        <f t="shared" si="55"/>
        <v>1.0206798866855524</v>
      </c>
      <c r="P147" s="536"/>
      <c r="V147" s="2"/>
      <c r="W147" s="2"/>
    </row>
    <row r="148" spans="2:24" x14ac:dyDescent="0.25">
      <c r="B148" s="667" t="s">
        <v>3</v>
      </c>
      <c r="C148" s="668"/>
      <c r="D148" s="410" t="s">
        <v>180</v>
      </c>
      <c r="E148" s="343">
        <v>16.48</v>
      </c>
      <c r="F148" s="351">
        <v>1780.16</v>
      </c>
      <c r="G148" s="350">
        <v>16.510000000000002</v>
      </c>
      <c r="H148" s="351">
        <v>1819.11</v>
      </c>
      <c r="I148" s="242">
        <f t="shared" ref="I148:I150" si="56">G148/E148</f>
        <v>1.0018203883495147</v>
      </c>
      <c r="J148" s="293">
        <f t="shared" ref="J148:J150" si="57">H148/F148</f>
        <v>1.021880055725328</v>
      </c>
      <c r="K148" s="398">
        <v>15.72</v>
      </c>
      <c r="L148" s="395">
        <v>1819.11</v>
      </c>
      <c r="M148" s="399">
        <v>15.72</v>
      </c>
      <c r="N148" s="395">
        <v>1828.38</v>
      </c>
      <c r="O148" s="352">
        <f t="shared" si="55"/>
        <v>1</v>
      </c>
      <c r="P148" s="346">
        <f t="shared" ref="P148:P153" si="58">N148/L148</f>
        <v>1.0050958985437934</v>
      </c>
      <c r="V148" s="2"/>
      <c r="W148" s="2"/>
    </row>
    <row r="149" spans="2:24" x14ac:dyDescent="0.25">
      <c r="B149" s="601" t="s">
        <v>20</v>
      </c>
      <c r="C149" s="669"/>
      <c r="D149" s="410" t="s">
        <v>187</v>
      </c>
      <c r="E149" s="343">
        <v>57.08</v>
      </c>
      <c r="F149" s="351">
        <v>2654.57</v>
      </c>
      <c r="G149" s="350">
        <v>59.35</v>
      </c>
      <c r="H149" s="351">
        <v>2920.02</v>
      </c>
      <c r="I149" s="242">
        <f t="shared" si="56"/>
        <v>1.0397687456201823</v>
      </c>
      <c r="J149" s="293">
        <f t="shared" si="57"/>
        <v>1.0999973630380815</v>
      </c>
      <c r="K149" s="246">
        <v>59.35</v>
      </c>
      <c r="L149" s="395">
        <v>2920.02</v>
      </c>
      <c r="M149" s="251">
        <v>61.11</v>
      </c>
      <c r="N149" s="395">
        <v>3299.47</v>
      </c>
      <c r="O149" s="352">
        <f t="shared" si="55"/>
        <v>1.0296545914069082</v>
      </c>
      <c r="P149" s="346">
        <f t="shared" si="58"/>
        <v>1.1299477400839719</v>
      </c>
      <c r="V149" s="2"/>
      <c r="W149" s="2"/>
    </row>
    <row r="150" spans="2:24" x14ac:dyDescent="0.25">
      <c r="B150" s="601" t="s">
        <v>103</v>
      </c>
      <c r="C150" s="669"/>
      <c r="D150" s="410" t="s">
        <v>188</v>
      </c>
      <c r="E150" s="343">
        <v>57.08</v>
      </c>
      <c r="F150" s="351">
        <v>3044.67</v>
      </c>
      <c r="G150" s="350">
        <v>59.35</v>
      </c>
      <c r="H150" s="351">
        <v>3100.31</v>
      </c>
      <c r="I150" s="242">
        <f t="shared" si="56"/>
        <v>1.0397687456201823</v>
      </c>
      <c r="J150" s="293">
        <f t="shared" si="57"/>
        <v>1.0182745584907396</v>
      </c>
      <c r="K150" s="246">
        <v>59.35</v>
      </c>
      <c r="L150" s="395">
        <v>2894.98</v>
      </c>
      <c r="M150" s="251">
        <v>61.11</v>
      </c>
      <c r="N150" s="395">
        <v>2948.4</v>
      </c>
      <c r="O150" s="352">
        <f t="shared" si="55"/>
        <v>1.0296545914069082</v>
      </c>
      <c r="P150" s="346">
        <f t="shared" si="58"/>
        <v>1.018452631797111</v>
      </c>
      <c r="V150" s="2"/>
      <c r="W150" s="2"/>
    </row>
    <row r="151" spans="2:24" x14ac:dyDescent="0.25">
      <c r="B151" s="601" t="s">
        <v>4</v>
      </c>
      <c r="C151" s="669"/>
      <c r="D151" s="410" t="s">
        <v>182</v>
      </c>
      <c r="E151" s="343">
        <v>23.85</v>
      </c>
      <c r="F151" s="351">
        <v>1856.93</v>
      </c>
      <c r="G151" s="350">
        <v>24.35</v>
      </c>
      <c r="H151" s="351">
        <v>1931.21</v>
      </c>
      <c r="I151" s="242">
        <f t="shared" si="54"/>
        <v>1.020964360587002</v>
      </c>
      <c r="J151" s="293">
        <f t="shared" si="54"/>
        <v>1.0400015078651321</v>
      </c>
      <c r="K151" s="246">
        <v>24.35</v>
      </c>
      <c r="L151" s="395">
        <v>1931.21</v>
      </c>
      <c r="M151" s="251">
        <v>25.16</v>
      </c>
      <c r="N151" s="395">
        <v>2336.4499999999998</v>
      </c>
      <c r="O151" s="352">
        <f t="shared" si="55"/>
        <v>1.0332648870636549</v>
      </c>
      <c r="P151" s="346">
        <f t="shared" si="58"/>
        <v>1.2098373558546196</v>
      </c>
      <c r="V151" s="2"/>
      <c r="W151" s="2"/>
    </row>
    <row r="152" spans="2:24" ht="30" x14ac:dyDescent="0.25">
      <c r="B152" s="601" t="s">
        <v>216</v>
      </c>
      <c r="C152" s="669"/>
      <c r="D152" s="404" t="s">
        <v>172</v>
      </c>
      <c r="E152" s="343"/>
      <c r="F152" s="351"/>
      <c r="G152" s="350">
        <v>49.55</v>
      </c>
      <c r="H152" s="351">
        <v>1938.13</v>
      </c>
      <c r="I152" s="242"/>
      <c r="J152" s="293"/>
      <c r="K152" s="394">
        <v>46.7</v>
      </c>
      <c r="L152" s="395">
        <v>1938.13</v>
      </c>
      <c r="M152" s="400">
        <v>46.7</v>
      </c>
      <c r="N152" s="395">
        <v>2206.9899999999998</v>
      </c>
      <c r="O152" s="352">
        <f t="shared" si="55"/>
        <v>1</v>
      </c>
      <c r="P152" s="211">
        <f t="shared" si="58"/>
        <v>1.1387213448014322</v>
      </c>
      <c r="V152" s="2"/>
      <c r="W152" s="2"/>
    </row>
    <row r="153" spans="2:24" x14ac:dyDescent="0.25">
      <c r="B153" s="601" t="str">
        <f>B43</f>
        <v>Боголюбово, Сновицы (КЧС)</v>
      </c>
      <c r="C153" s="669"/>
      <c r="D153" s="404" t="s">
        <v>217</v>
      </c>
      <c r="E153" s="343"/>
      <c r="F153" s="351"/>
      <c r="G153" s="350">
        <v>49.55</v>
      </c>
      <c r="H153" s="351">
        <v>1716.6</v>
      </c>
      <c r="I153" s="242"/>
      <c r="J153" s="293"/>
      <c r="K153" s="394">
        <v>46.7</v>
      </c>
      <c r="L153" s="395">
        <v>1716.6</v>
      </c>
      <c r="M153" s="400">
        <v>46.7</v>
      </c>
      <c r="N153" s="395">
        <v>1774.19</v>
      </c>
      <c r="O153" s="352">
        <f t="shared" si="55"/>
        <v>1</v>
      </c>
      <c r="P153" s="211">
        <f t="shared" si="58"/>
        <v>1.0335488756844926</v>
      </c>
      <c r="V153" s="2"/>
      <c r="W153" s="2"/>
    </row>
    <row r="154" spans="2:24" s="308" customFormat="1" ht="30.75" thickBot="1" x14ac:dyDescent="0.3">
      <c r="B154" s="605" t="s">
        <v>220</v>
      </c>
      <c r="C154" s="606"/>
      <c r="D154" s="451" t="s">
        <v>224</v>
      </c>
      <c r="E154" s="452"/>
      <c r="F154" s="140"/>
      <c r="G154" s="453"/>
      <c r="H154" s="140"/>
      <c r="I154" s="454"/>
      <c r="J154" s="455"/>
      <c r="K154" s="456">
        <v>30.53</v>
      </c>
      <c r="L154" s="457">
        <v>1778.63</v>
      </c>
      <c r="M154" s="458">
        <v>30.95</v>
      </c>
      <c r="N154" s="457">
        <v>1880.06</v>
      </c>
      <c r="O154" s="454">
        <f t="shared" ref="O154" si="59">M154/K154</f>
        <v>1.0137569603668521</v>
      </c>
      <c r="P154" s="459">
        <f t="shared" ref="P154" si="60">N154/L154</f>
        <v>1.0570270376638198</v>
      </c>
    </row>
    <row r="155" spans="2:24" ht="20.25" customHeight="1" thickBot="1" x14ac:dyDescent="0.3">
      <c r="B155" s="498" t="s">
        <v>96</v>
      </c>
      <c r="C155" s="499"/>
      <c r="D155" s="499"/>
      <c r="E155" s="499"/>
      <c r="F155" s="499"/>
      <c r="G155" s="499"/>
      <c r="H155" s="499"/>
      <c r="I155" s="499"/>
      <c r="J155" s="499"/>
      <c r="K155" s="499"/>
      <c r="L155" s="499"/>
      <c r="M155" s="499"/>
      <c r="N155" s="499"/>
      <c r="O155" s="499"/>
      <c r="P155" s="500"/>
      <c r="X155" s="208">
        <f>O155-S155</f>
        <v>0</v>
      </c>
    </row>
    <row r="156" spans="2:24" x14ac:dyDescent="0.25">
      <c r="B156" s="468" t="s">
        <v>5</v>
      </c>
      <c r="C156" s="467"/>
      <c r="D156" s="664" t="s">
        <v>40</v>
      </c>
      <c r="E156" s="468">
        <v>2019</v>
      </c>
      <c r="F156" s="617"/>
      <c r="G156" s="617"/>
      <c r="H156" s="617"/>
      <c r="I156" s="617"/>
      <c r="J156" s="469"/>
      <c r="K156" s="468">
        <v>2020</v>
      </c>
      <c r="L156" s="617"/>
      <c r="M156" s="617"/>
      <c r="N156" s="617"/>
      <c r="O156" s="617"/>
      <c r="P156" s="469"/>
      <c r="V156" s="2"/>
      <c r="W156" s="2"/>
    </row>
    <row r="157" spans="2:24" x14ac:dyDescent="0.25">
      <c r="B157" s="541"/>
      <c r="C157" s="533"/>
      <c r="D157" s="665"/>
      <c r="E157" s="541" t="str">
        <f>E130</f>
        <v>1 п/г</v>
      </c>
      <c r="F157" s="618"/>
      <c r="G157" s="618" t="str">
        <f>G130</f>
        <v>2 п/г</v>
      </c>
      <c r="H157" s="618"/>
      <c r="I157" s="618" t="s">
        <v>98</v>
      </c>
      <c r="J157" s="554"/>
      <c r="K157" s="541" t="str">
        <f>K130</f>
        <v>1 п/г</v>
      </c>
      <c r="L157" s="618"/>
      <c r="M157" s="618" t="str">
        <f>M130</f>
        <v>2 п/г</v>
      </c>
      <c r="N157" s="618"/>
      <c r="O157" s="618" t="s">
        <v>98</v>
      </c>
      <c r="P157" s="554"/>
      <c r="V157" s="2"/>
      <c r="W157" s="2"/>
    </row>
    <row r="158" spans="2:24" ht="29.25" thickBot="1" x14ac:dyDescent="0.3">
      <c r="B158" s="523"/>
      <c r="C158" s="542"/>
      <c r="D158" s="666"/>
      <c r="E158" s="344" t="str">
        <f>E131</f>
        <v>компонент вода</v>
      </c>
      <c r="F158" s="300" t="str">
        <f>F131</f>
        <v>компонент тепло</v>
      </c>
      <c r="G158" s="300" t="str">
        <f>G131</f>
        <v>компонент вода</v>
      </c>
      <c r="H158" s="300" t="str">
        <f>H131</f>
        <v>компонент тепло</v>
      </c>
      <c r="I158" s="300" t="s">
        <v>32</v>
      </c>
      <c r="J158" s="340" t="s">
        <v>33</v>
      </c>
      <c r="K158" s="344" t="str">
        <f>K131</f>
        <v>компонент вода</v>
      </c>
      <c r="L158" s="300" t="str">
        <f>L131</f>
        <v>компонент тепло</v>
      </c>
      <c r="M158" s="300" t="str">
        <f>M131</f>
        <v>компонент вода</v>
      </c>
      <c r="N158" s="300" t="str">
        <f>N131</f>
        <v>компонент тепло</v>
      </c>
      <c r="O158" s="300" t="s">
        <v>32</v>
      </c>
      <c r="P158" s="340" t="s">
        <v>33</v>
      </c>
      <c r="V158" s="2"/>
      <c r="W158" s="2"/>
    </row>
    <row r="159" spans="2:24" x14ac:dyDescent="0.25">
      <c r="B159" s="527" t="str">
        <f>B132</f>
        <v>г.Гороховец (до 18.03.2019)</v>
      </c>
      <c r="C159" s="559"/>
      <c r="D159" s="402" t="str">
        <f>D132</f>
        <v>от 19.12.2019 №50/6</v>
      </c>
      <c r="E159" s="392">
        <f>E132*1.2</f>
        <v>59.951999999999998</v>
      </c>
      <c r="F159" s="393">
        <v>2838.0479999999998</v>
      </c>
      <c r="G159" s="393">
        <f>G132*1.2</f>
        <v>62.111999999999995</v>
      </c>
      <c r="H159" s="393">
        <v>2936.3759999999997</v>
      </c>
      <c r="I159" s="405">
        <f t="shared" ref="I159:J167" si="61">G159/E159</f>
        <v>1.0360288230584467</v>
      </c>
      <c r="J159" s="409">
        <f t="shared" si="61"/>
        <v>1.0346463484761357</v>
      </c>
      <c r="K159" s="392">
        <v>63.827999999999996</v>
      </c>
      <c r="L159" s="393">
        <v>2936.3759999999997</v>
      </c>
      <c r="M159" s="393">
        <v>66.143999999999991</v>
      </c>
      <c r="N159" s="393">
        <v>3003.8879999999995</v>
      </c>
      <c r="O159" s="367">
        <f t="shared" ref="O159:O167" si="62">M159/K159</f>
        <v>1.0362850159804473</v>
      </c>
      <c r="P159" s="363">
        <f t="shared" ref="P159:P167" si="63">N159/L159</f>
        <v>1.0229916059796156</v>
      </c>
      <c r="V159" s="2"/>
      <c r="W159" s="2"/>
    </row>
    <row r="160" spans="2:24" s="308" customFormat="1" x14ac:dyDescent="0.25">
      <c r="B160" s="527" t="str">
        <f>B133</f>
        <v>г.Гороховец (с 18.03.2019)</v>
      </c>
      <c r="C160" s="559"/>
      <c r="D160" s="402" t="s">
        <v>189</v>
      </c>
      <c r="E160" s="207">
        <f>E133*1.2</f>
        <v>63.827999999999996</v>
      </c>
      <c r="F160" s="357">
        <v>2838.0479999999998</v>
      </c>
      <c r="G160" s="357">
        <f>G133*1.2</f>
        <v>63.827999999999996</v>
      </c>
      <c r="H160" s="357">
        <v>2936.3759999999997</v>
      </c>
      <c r="I160" s="242"/>
      <c r="J160" s="293"/>
      <c r="K160" s="207"/>
      <c r="L160" s="357"/>
      <c r="M160" s="357"/>
      <c r="N160" s="357"/>
      <c r="O160" s="352"/>
      <c r="P160" s="346"/>
    </row>
    <row r="161" spans="2:23" x14ac:dyDescent="0.25">
      <c r="B161" s="506" t="str">
        <f>B134</f>
        <v>г.Гусь-Хрустальный</v>
      </c>
      <c r="C161" s="508"/>
      <c r="D161" s="277" t="str">
        <f>D134</f>
        <v>от 19.12.2019 №50/30</v>
      </c>
      <c r="E161" s="207">
        <f>E134*1.2</f>
        <v>23.352</v>
      </c>
      <c r="F161" s="357">
        <v>3209.0000000000005</v>
      </c>
      <c r="G161" s="357">
        <f>G134*1.2</f>
        <v>23.88</v>
      </c>
      <c r="H161" s="357">
        <v>3346.4</v>
      </c>
      <c r="I161" s="242">
        <f t="shared" si="61"/>
        <v>1.0226104830421376</v>
      </c>
      <c r="J161" s="293">
        <f t="shared" si="61"/>
        <v>1.042817076971019</v>
      </c>
      <c r="K161" s="207">
        <v>23.88</v>
      </c>
      <c r="L161" s="357">
        <v>3346.4</v>
      </c>
      <c r="M161" s="357">
        <v>24.695999999999998</v>
      </c>
      <c r="N161" s="357">
        <v>3455.808</v>
      </c>
      <c r="O161" s="352">
        <f t="shared" si="62"/>
        <v>1.0341708542713568</v>
      </c>
      <c r="P161" s="346">
        <f t="shared" si="63"/>
        <v>1.0326942385847477</v>
      </c>
      <c r="V161" s="2"/>
      <c r="W161" s="2"/>
    </row>
    <row r="162" spans="2:23" s="308" customFormat="1" ht="30" x14ac:dyDescent="0.25">
      <c r="B162" s="722"/>
      <c r="C162" s="723"/>
      <c r="D162" s="717" t="s">
        <v>226</v>
      </c>
      <c r="E162" s="207"/>
      <c r="F162" s="357"/>
      <c r="G162" s="357"/>
      <c r="H162" s="357"/>
      <c r="I162" s="242"/>
      <c r="J162" s="293"/>
      <c r="K162" s="207">
        <v>23.88</v>
      </c>
      <c r="L162" s="357">
        <v>3346.4</v>
      </c>
      <c r="M162" s="357">
        <v>24.7</v>
      </c>
      <c r="N162" s="357">
        <v>3420.25</v>
      </c>
      <c r="O162" s="352">
        <f t="shared" ref="O162" si="64">M162/K162</f>
        <v>1.0343383584589614</v>
      </c>
      <c r="P162" s="346">
        <f t="shared" ref="P162" si="65">N162/L162</f>
        <v>1.0220684915132681</v>
      </c>
    </row>
    <row r="163" spans="2:23" x14ac:dyDescent="0.25">
      <c r="B163" s="464" t="str">
        <f t="shared" ref="B163:B165" si="66">B136</f>
        <v>г.Ковров</v>
      </c>
      <c r="C163" s="509"/>
      <c r="D163" s="277" t="str">
        <f t="shared" ref="D163:D165" si="67">D136</f>
        <v>от 19.12.2019 №50/17</v>
      </c>
      <c r="E163" s="207">
        <f>E136*1.2</f>
        <v>20.123999999999999</v>
      </c>
      <c r="F163" s="357">
        <v>2472.6840000000002</v>
      </c>
      <c r="G163" s="357">
        <f>G136*1.2</f>
        <v>21.468</v>
      </c>
      <c r="H163" s="357">
        <v>2571.5879999999997</v>
      </c>
      <c r="I163" s="242">
        <f t="shared" si="61"/>
        <v>1.0667859272510436</v>
      </c>
      <c r="J163" s="293">
        <f t="shared" si="61"/>
        <v>1.0399986411526905</v>
      </c>
      <c r="K163" s="207">
        <v>21.468</v>
      </c>
      <c r="L163" s="357">
        <v>2571.5879999999997</v>
      </c>
      <c r="M163" s="357">
        <v>23.076000000000001</v>
      </c>
      <c r="N163" s="357">
        <v>2651.556</v>
      </c>
      <c r="O163" s="352">
        <f t="shared" si="62"/>
        <v>1.0749021799888205</v>
      </c>
      <c r="P163" s="346">
        <f t="shared" si="63"/>
        <v>1.0310967386688694</v>
      </c>
      <c r="V163" s="2"/>
      <c r="W163" s="2"/>
    </row>
    <row r="164" spans="2:23" x14ac:dyDescent="0.25">
      <c r="B164" s="464" t="str">
        <f t="shared" si="66"/>
        <v>мкр.Красный Октябрь</v>
      </c>
      <c r="C164" s="509"/>
      <c r="D164" s="277" t="str">
        <f t="shared" si="67"/>
        <v>от 19.12.2019 №50/21</v>
      </c>
      <c r="E164" s="207">
        <f>E137*1.2</f>
        <v>36.36</v>
      </c>
      <c r="F164" s="357">
        <v>2401.212</v>
      </c>
      <c r="G164" s="357">
        <f>G137*1.2</f>
        <v>36.984000000000002</v>
      </c>
      <c r="H164" s="357">
        <v>2401.212</v>
      </c>
      <c r="I164" s="242">
        <f t="shared" si="61"/>
        <v>1.0171617161716173</v>
      </c>
      <c r="J164" s="293">
        <f t="shared" si="61"/>
        <v>1</v>
      </c>
      <c r="K164" s="207">
        <v>36.984000000000002</v>
      </c>
      <c r="L164" s="357">
        <v>2401.212</v>
      </c>
      <c r="M164" s="357">
        <v>37.799999999999997</v>
      </c>
      <c r="N164" s="357">
        <v>2481.5279999999998</v>
      </c>
      <c r="O164" s="352">
        <f t="shared" si="62"/>
        <v>1.0220635950681374</v>
      </c>
      <c r="P164" s="346">
        <f t="shared" si="63"/>
        <v>1.033448108705104</v>
      </c>
      <c r="V164" s="2"/>
      <c r="W164" s="2"/>
    </row>
    <row r="165" spans="2:23" x14ac:dyDescent="0.25">
      <c r="B165" s="506" t="str">
        <f t="shared" si="66"/>
        <v>г.Лакинск</v>
      </c>
      <c r="C165" s="508"/>
      <c r="D165" s="277" t="str">
        <f t="shared" si="67"/>
        <v>от 19.12.2019 №50/13</v>
      </c>
      <c r="E165" s="207">
        <f>E138*1.2</f>
        <v>42.708000000000006</v>
      </c>
      <c r="F165" s="357">
        <v>2400.0719999999997</v>
      </c>
      <c r="G165" s="357">
        <f>G138*1.2</f>
        <v>44.088000000000001</v>
      </c>
      <c r="H165" s="357">
        <v>2496.0719999999997</v>
      </c>
      <c r="I165" s="242">
        <f t="shared" si="61"/>
        <v>1.0323124473166618</v>
      </c>
      <c r="J165" s="293">
        <f t="shared" si="61"/>
        <v>1.039998800035999</v>
      </c>
      <c r="K165" s="207">
        <v>44.088000000000001</v>
      </c>
      <c r="L165" s="357">
        <v>2496.0719999999997</v>
      </c>
      <c r="M165" s="357">
        <v>45.503999999999998</v>
      </c>
      <c r="N165" s="357">
        <v>2517.0120000000002</v>
      </c>
      <c r="O165" s="352">
        <f t="shared" si="62"/>
        <v>1.0321175830157865</v>
      </c>
      <c r="P165" s="346">
        <f t="shared" si="63"/>
        <v>1.0083891810813153</v>
      </c>
      <c r="V165" s="2"/>
      <c r="W165" s="2"/>
    </row>
    <row r="166" spans="2:23" s="308" customFormat="1" ht="30" x14ac:dyDescent="0.25">
      <c r="B166" s="722"/>
      <c r="C166" s="723"/>
      <c r="D166" s="728" t="s">
        <v>229</v>
      </c>
      <c r="E166" s="207"/>
      <c r="F166" s="357"/>
      <c r="G166" s="357"/>
      <c r="H166" s="357"/>
      <c r="I166" s="242"/>
      <c r="J166" s="293"/>
      <c r="K166" s="207">
        <f>K165</f>
        <v>44.088000000000001</v>
      </c>
      <c r="L166" s="357">
        <f>L165</f>
        <v>2496.0719999999997</v>
      </c>
      <c r="M166" s="357">
        <v>16.5</v>
      </c>
      <c r="N166" s="357">
        <v>2632.42</v>
      </c>
      <c r="O166" s="352">
        <f t="shared" ref="O166" si="68">M166/K166</f>
        <v>0.37425149700598803</v>
      </c>
      <c r="P166" s="346">
        <f t="shared" ref="P166" si="69">N166/L166</f>
        <v>1.0546250268421746</v>
      </c>
    </row>
    <row r="167" spans="2:23" x14ac:dyDescent="0.25">
      <c r="B167" s="464" t="str">
        <f>B140</f>
        <v>о.Муром</v>
      </c>
      <c r="C167" s="509"/>
      <c r="D167" s="277" t="str">
        <f>D140</f>
        <v>от 19.12.2019 №50/28</v>
      </c>
      <c r="E167" s="207">
        <f>E140*1.2</f>
        <v>24.827999999999999</v>
      </c>
      <c r="F167" s="357">
        <v>2379.864</v>
      </c>
      <c r="G167" s="357">
        <f>G140*1.2</f>
        <v>24.791999999999998</v>
      </c>
      <c r="H167" s="357">
        <v>2455.9079999999999</v>
      </c>
      <c r="I167" s="242">
        <f t="shared" si="61"/>
        <v>0.99855002416626382</v>
      </c>
      <c r="J167" s="293">
        <f t="shared" si="61"/>
        <v>1.0319530863948527</v>
      </c>
      <c r="K167" s="207">
        <v>24.791999999999998</v>
      </c>
      <c r="L167" s="357">
        <v>2455.9079999999999</v>
      </c>
      <c r="M167" s="357">
        <v>26.244</v>
      </c>
      <c r="N167" s="357">
        <v>2533.0919999999996</v>
      </c>
      <c r="O167" s="352">
        <f t="shared" si="62"/>
        <v>1.0585672797676671</v>
      </c>
      <c r="P167" s="346">
        <f t="shared" si="63"/>
        <v>1.0314278873638587</v>
      </c>
      <c r="V167" s="2"/>
      <c r="W167" s="2"/>
    </row>
    <row r="168" spans="2:23" x14ac:dyDescent="0.25">
      <c r="B168" s="601" t="s">
        <v>26</v>
      </c>
      <c r="C168" s="669"/>
      <c r="D168" s="674" t="str">
        <f>D141</f>
        <v>от 19.12.2019 №50/26</v>
      </c>
      <c r="E168" s="628"/>
      <c r="F168" s="629"/>
      <c r="G168" s="629"/>
      <c r="H168" s="629"/>
      <c r="I168" s="670"/>
      <c r="J168" s="640"/>
      <c r="K168" s="628"/>
      <c r="L168" s="629"/>
      <c r="M168" s="629"/>
      <c r="N168" s="629"/>
      <c r="O168" s="613"/>
      <c r="P168" s="614"/>
      <c r="V168" s="2"/>
      <c r="W168" s="2"/>
    </row>
    <row r="169" spans="2:23" x14ac:dyDescent="0.25">
      <c r="B169" s="671" t="s">
        <v>27</v>
      </c>
      <c r="C169" s="672"/>
      <c r="D169" s="675"/>
      <c r="E169" s="207">
        <f>E142*1.2</f>
        <v>40.859999999999992</v>
      </c>
      <c r="F169" s="610">
        <v>2784.2040000000002</v>
      </c>
      <c r="G169" s="357">
        <f t="shared" ref="G169" si="70">G142*1.2</f>
        <v>42.359999999999992</v>
      </c>
      <c r="H169" s="610">
        <v>2939.7840000000001</v>
      </c>
      <c r="I169" s="242">
        <f t="shared" ref="I169:J177" si="71">G169/E169</f>
        <v>1.0367107195301029</v>
      </c>
      <c r="J169" s="673">
        <f>H169/F169</f>
        <v>1.0558795260692104</v>
      </c>
      <c r="K169" s="207">
        <v>42.359999999999992</v>
      </c>
      <c r="L169" s="610">
        <v>2939.7840000000001</v>
      </c>
      <c r="M169" s="357">
        <v>43.235999999999997</v>
      </c>
      <c r="N169" s="610">
        <v>3104.4</v>
      </c>
      <c r="O169" s="352">
        <f t="shared" ref="O169:O180" si="72">M169/K169</f>
        <v>1.0206798866855524</v>
      </c>
      <c r="P169" s="536">
        <f>N169/L169</f>
        <v>1.0559959507229102</v>
      </c>
      <c r="V169" s="2"/>
      <c r="W169" s="2"/>
    </row>
    <row r="170" spans="2:23" x14ac:dyDescent="0.25">
      <c r="B170" s="671" t="s">
        <v>28</v>
      </c>
      <c r="C170" s="672"/>
      <c r="D170" s="675"/>
      <c r="E170" s="207">
        <f>E143*1.2</f>
        <v>35.087999999999994</v>
      </c>
      <c r="F170" s="610"/>
      <c r="G170" s="357">
        <f t="shared" ref="G170" si="73">G143*1.2</f>
        <v>35.411999999999999</v>
      </c>
      <c r="H170" s="610"/>
      <c r="I170" s="242">
        <f t="shared" si="71"/>
        <v>1.0092339261285912</v>
      </c>
      <c r="J170" s="673"/>
      <c r="K170" s="207">
        <v>35.411999999999999</v>
      </c>
      <c r="L170" s="610"/>
      <c r="M170" s="357">
        <v>39.024000000000001</v>
      </c>
      <c r="N170" s="610"/>
      <c r="O170" s="352">
        <f t="shared" si="72"/>
        <v>1.1019993222636395</v>
      </c>
      <c r="P170" s="536"/>
      <c r="V170" s="2"/>
      <c r="W170" s="2"/>
    </row>
    <row r="171" spans="2:23" x14ac:dyDescent="0.25">
      <c r="B171" s="548" t="s">
        <v>210</v>
      </c>
      <c r="C171" s="549"/>
      <c r="D171" s="675"/>
      <c r="E171" s="607">
        <f>E144*1.2</f>
        <v>40.859999999999992</v>
      </c>
      <c r="F171" s="610"/>
      <c r="G171" s="608">
        <f t="shared" ref="G171" si="74">G144*1.2</f>
        <v>42.359999999999992</v>
      </c>
      <c r="H171" s="610"/>
      <c r="I171" s="242">
        <f t="shared" si="71"/>
        <v>1.0367107195301029</v>
      </c>
      <c r="J171" s="673"/>
      <c r="K171" s="607">
        <v>46.595999999999997</v>
      </c>
      <c r="L171" s="610"/>
      <c r="M171" s="608">
        <v>47.111999999999995</v>
      </c>
      <c r="N171" s="610"/>
      <c r="O171" s="609">
        <f t="shared" si="72"/>
        <v>1.0110739119237702</v>
      </c>
      <c r="P171" s="536"/>
      <c r="V171" s="2"/>
      <c r="W171" s="2"/>
    </row>
    <row r="172" spans="2:23" s="308" customFormat="1" x14ac:dyDescent="0.25">
      <c r="B172" s="548" t="s">
        <v>211</v>
      </c>
      <c r="C172" s="549"/>
      <c r="D172" s="675"/>
      <c r="E172" s="607">
        <f>E145*1.2</f>
        <v>46.595999999999997</v>
      </c>
      <c r="F172" s="610"/>
      <c r="G172" s="608">
        <f t="shared" ref="G172" si="75">G145*1.2</f>
        <v>46.595999999999997</v>
      </c>
      <c r="H172" s="610"/>
      <c r="I172" s="242"/>
      <c r="J172" s="673"/>
      <c r="K172" s="607"/>
      <c r="L172" s="610"/>
      <c r="M172" s="608"/>
      <c r="N172" s="610"/>
      <c r="O172" s="609"/>
      <c r="P172" s="536"/>
    </row>
    <row r="173" spans="2:23" x14ac:dyDescent="0.25">
      <c r="B173" s="671" t="s">
        <v>30</v>
      </c>
      <c r="C173" s="672"/>
      <c r="D173" s="675"/>
      <c r="E173" s="207">
        <f>E146*1.2</f>
        <v>40.859999999999992</v>
      </c>
      <c r="F173" s="610"/>
      <c r="G173" s="357">
        <f t="shared" ref="G173" si="76">G146*1.2</f>
        <v>42.359999999999992</v>
      </c>
      <c r="H173" s="610"/>
      <c r="I173" s="242">
        <f t="shared" si="71"/>
        <v>1.0367107195301029</v>
      </c>
      <c r="J173" s="673"/>
      <c r="K173" s="207">
        <v>42.359999999999992</v>
      </c>
      <c r="L173" s="610"/>
      <c r="M173" s="357">
        <v>43.235999999999997</v>
      </c>
      <c r="N173" s="610"/>
      <c r="O173" s="352">
        <f t="shared" si="72"/>
        <v>1.0206798866855524</v>
      </c>
      <c r="P173" s="536"/>
      <c r="V173" s="2"/>
      <c r="W173" s="2"/>
    </row>
    <row r="174" spans="2:23" x14ac:dyDescent="0.25">
      <c r="B174" s="671" t="s">
        <v>31</v>
      </c>
      <c r="C174" s="672"/>
      <c r="D174" s="638"/>
      <c r="E174" s="406" t="s">
        <v>102</v>
      </c>
      <c r="F174" s="278" t="s">
        <v>102</v>
      </c>
      <c r="G174" s="278" t="s">
        <v>102</v>
      </c>
      <c r="H174" s="278" t="s">
        <v>102</v>
      </c>
      <c r="I174" s="242"/>
      <c r="J174" s="673"/>
      <c r="K174" s="430" t="s">
        <v>102</v>
      </c>
      <c r="L174" s="428" t="s">
        <v>102</v>
      </c>
      <c r="M174" s="428" t="s">
        <v>102</v>
      </c>
      <c r="N174" s="428" t="s">
        <v>102</v>
      </c>
      <c r="O174" s="352"/>
      <c r="P174" s="536"/>
      <c r="V174" s="2"/>
      <c r="W174" s="2"/>
    </row>
    <row r="175" spans="2:23" x14ac:dyDescent="0.25">
      <c r="B175" s="506" t="str">
        <f>B148</f>
        <v>пос.Вольгинский</v>
      </c>
      <c r="C175" s="508"/>
      <c r="D175" s="403" t="str">
        <f>D148</f>
        <v>от 19.12.2019 №50/24</v>
      </c>
      <c r="E175" s="207">
        <f>E148*1.2</f>
        <v>19.776</v>
      </c>
      <c r="F175" s="357">
        <v>2136.192</v>
      </c>
      <c r="G175" s="357">
        <f t="shared" ref="G175" si="77">G148*1.2</f>
        <v>19.812000000000001</v>
      </c>
      <c r="H175" s="357">
        <v>2182.9319999999998</v>
      </c>
      <c r="I175" s="242">
        <f t="shared" si="71"/>
        <v>1.0018203883495147</v>
      </c>
      <c r="J175" s="293">
        <f t="shared" si="71"/>
        <v>1.021880055725328</v>
      </c>
      <c r="K175" s="207">
        <v>18.864000000000001</v>
      </c>
      <c r="L175" s="357">
        <v>2182.9319999999998</v>
      </c>
      <c r="M175" s="357">
        <v>18.864000000000001</v>
      </c>
      <c r="N175" s="357">
        <v>2194.056</v>
      </c>
      <c r="O175" s="352">
        <f t="shared" si="72"/>
        <v>1</v>
      </c>
      <c r="P175" s="346">
        <f t="shared" ref="P175:P180" si="78">N175/L175</f>
        <v>1.0050958985437934</v>
      </c>
      <c r="V175" s="2"/>
      <c r="W175" s="2"/>
    </row>
    <row r="176" spans="2:23" x14ac:dyDescent="0.25">
      <c r="B176" s="464" t="str">
        <f>B149</f>
        <v>Селивановский филиал</v>
      </c>
      <c r="C176" s="509"/>
      <c r="D176" s="277" t="str">
        <f>D149</f>
        <v>от 19.12.2019 №50/9</v>
      </c>
      <c r="E176" s="207">
        <f>E149*1.2</f>
        <v>68.495999999999995</v>
      </c>
      <c r="F176" s="357">
        <v>3185.4839999999999</v>
      </c>
      <c r="G176" s="357">
        <f>G149*1.2</f>
        <v>71.22</v>
      </c>
      <c r="H176" s="357">
        <v>3504.0239999999999</v>
      </c>
      <c r="I176" s="242">
        <f t="shared" si="71"/>
        <v>1.0397687456201823</v>
      </c>
      <c r="J176" s="293">
        <f t="shared" si="71"/>
        <v>1.0999973630380815</v>
      </c>
      <c r="K176" s="207">
        <v>71.22</v>
      </c>
      <c r="L176" s="357">
        <v>3504.0239999999999</v>
      </c>
      <c r="M176" s="357">
        <v>73.331999999999994</v>
      </c>
      <c r="N176" s="357">
        <v>3959.3639999999996</v>
      </c>
      <c r="O176" s="352">
        <f t="shared" si="72"/>
        <v>1.0296545914069082</v>
      </c>
      <c r="P176" s="346">
        <f t="shared" si="78"/>
        <v>1.1299477400839719</v>
      </c>
      <c r="V176" s="2"/>
      <c r="W176" s="2"/>
    </row>
    <row r="177" spans="2:24" x14ac:dyDescent="0.25">
      <c r="B177" s="464" t="str">
        <f>B151</f>
        <v>пос.Содышка</v>
      </c>
      <c r="C177" s="509"/>
      <c r="D177" s="277" t="str">
        <f t="shared" ref="D177" si="79">D151</f>
        <v>от 19.12.2019 №50/19</v>
      </c>
      <c r="E177" s="207">
        <f>E151*1.2</f>
        <v>28.62</v>
      </c>
      <c r="F177" s="357">
        <v>2228.3159999999998</v>
      </c>
      <c r="G177" s="357">
        <f>G151*1.2</f>
        <v>29.22</v>
      </c>
      <c r="H177" s="357">
        <v>2317.4519999999998</v>
      </c>
      <c r="I177" s="242">
        <f t="shared" si="71"/>
        <v>1.020964360587002</v>
      </c>
      <c r="J177" s="293">
        <f t="shared" si="71"/>
        <v>1.0400015078651321</v>
      </c>
      <c r="K177" s="207">
        <v>29.22</v>
      </c>
      <c r="L177" s="357">
        <v>2317.4519999999998</v>
      </c>
      <c r="M177" s="357">
        <v>30.192</v>
      </c>
      <c r="N177" s="357">
        <v>2803.74</v>
      </c>
      <c r="O177" s="352">
        <f t="shared" si="72"/>
        <v>1.0332648870636552</v>
      </c>
      <c r="P177" s="346">
        <f t="shared" si="78"/>
        <v>1.2098373558546196</v>
      </c>
      <c r="V177" s="2"/>
      <c r="W177" s="2"/>
    </row>
    <row r="178" spans="2:24" ht="30" x14ac:dyDescent="0.25">
      <c r="B178" s="601" t="str">
        <f>B152</f>
        <v>Суздальский район</v>
      </c>
      <c r="C178" s="602"/>
      <c r="D178" s="404" t="str">
        <f>D152</f>
        <v>от 03.12.2019 №45/22               с 13.12.2019</v>
      </c>
      <c r="E178" s="207"/>
      <c r="F178" s="357"/>
      <c r="G178" s="357">
        <v>59.46</v>
      </c>
      <c r="H178" s="357">
        <v>2325.7600000000002</v>
      </c>
      <c r="I178" s="352"/>
      <c r="J178" s="286"/>
      <c r="K178" s="207">
        <v>56.04</v>
      </c>
      <c r="L178" s="357">
        <v>2325.7559999999999</v>
      </c>
      <c r="M178" s="357">
        <v>56.04</v>
      </c>
      <c r="N178" s="357">
        <v>2648.3879999999995</v>
      </c>
      <c r="O178" s="352">
        <f t="shared" si="72"/>
        <v>1</v>
      </c>
      <c r="P178" s="346">
        <f t="shared" si="78"/>
        <v>1.1387213448014322</v>
      </c>
      <c r="V178" s="2"/>
      <c r="W178" s="2"/>
    </row>
    <row r="179" spans="2:24" x14ac:dyDescent="0.25">
      <c r="B179" s="601" t="str">
        <f>B153</f>
        <v>Боголюбово, Сновицы (КЧС)</v>
      </c>
      <c r="C179" s="602"/>
      <c r="D179" s="404" t="s">
        <v>217</v>
      </c>
      <c r="E179" s="207"/>
      <c r="F179" s="357"/>
      <c r="G179" s="357">
        <v>59.46</v>
      </c>
      <c r="H179" s="357">
        <v>2059.92</v>
      </c>
      <c r="I179" s="352"/>
      <c r="J179" s="286"/>
      <c r="K179" s="207">
        <v>56.04</v>
      </c>
      <c r="L179" s="357">
        <v>2059.9199999999996</v>
      </c>
      <c r="M179" s="357">
        <v>56.04</v>
      </c>
      <c r="N179" s="357">
        <v>2129.0279999999998</v>
      </c>
      <c r="O179" s="352">
        <f t="shared" si="72"/>
        <v>1</v>
      </c>
      <c r="P179" s="346">
        <f t="shared" si="78"/>
        <v>1.0335488756844926</v>
      </c>
      <c r="V179" s="2"/>
      <c r="W179" s="2"/>
    </row>
    <row r="180" spans="2:24" x14ac:dyDescent="0.25">
      <c r="B180" s="601" t="str">
        <f>B107</f>
        <v>г. Костерево Петушинский район</v>
      </c>
      <c r="C180" s="602"/>
      <c r="D180" s="404" t="s">
        <v>223</v>
      </c>
      <c r="E180" s="207"/>
      <c r="F180" s="357"/>
      <c r="G180" s="357"/>
      <c r="H180" s="357"/>
      <c r="I180" s="352"/>
      <c r="J180" s="286"/>
      <c r="K180" s="207">
        <v>36.76</v>
      </c>
      <c r="L180" s="357">
        <v>2939.78</v>
      </c>
      <c r="M180" s="357">
        <v>36.76</v>
      </c>
      <c r="N180" s="357">
        <v>3104.4</v>
      </c>
      <c r="O180" s="352">
        <f t="shared" si="72"/>
        <v>1</v>
      </c>
      <c r="P180" s="346">
        <f t="shared" si="78"/>
        <v>1.0559973875596134</v>
      </c>
      <c r="X180" s="208"/>
    </row>
    <row r="181" spans="2:24" ht="30.75" thickBot="1" x14ac:dyDescent="0.3">
      <c r="B181" s="603" t="str">
        <f>B154</f>
        <v>пос. Ставрово Собинский район</v>
      </c>
      <c r="C181" s="604"/>
      <c r="D181" s="358" t="s">
        <v>224</v>
      </c>
      <c r="E181" s="407"/>
      <c r="F181" s="408"/>
      <c r="G181" s="408"/>
      <c r="H181" s="408"/>
      <c r="I181" s="353"/>
      <c r="J181" s="288"/>
      <c r="K181" s="407">
        <v>36.64</v>
      </c>
      <c r="L181" s="408">
        <v>2134.36</v>
      </c>
      <c r="M181" s="408">
        <v>37.14</v>
      </c>
      <c r="N181" s="408">
        <v>2265.67</v>
      </c>
      <c r="O181" s="353">
        <f t="shared" ref="O181" si="80">M181/K181</f>
        <v>1.0136462882096069</v>
      </c>
      <c r="P181" s="347">
        <f t="shared" ref="P181" si="81">N181/L181</f>
        <v>1.0615219550591277</v>
      </c>
      <c r="X181" s="208"/>
    </row>
  </sheetData>
  <mergeCells count="330">
    <mergeCell ref="Y25:Y26"/>
    <mergeCell ref="Y29:Y31"/>
    <mergeCell ref="X21:Y21"/>
    <mergeCell ref="X25:X26"/>
    <mergeCell ref="X29:X31"/>
    <mergeCell ref="B19:Y19"/>
    <mergeCell ref="B20:Y20"/>
    <mergeCell ref="B34:B35"/>
    <mergeCell ref="B27:B28"/>
    <mergeCell ref="C27:C28"/>
    <mergeCell ref="B53:B54"/>
    <mergeCell ref="C53:C54"/>
    <mergeCell ref="B63:B64"/>
    <mergeCell ref="C63:C64"/>
    <mergeCell ref="B37:B38"/>
    <mergeCell ref="C37:C38"/>
    <mergeCell ref="B47:Y47"/>
    <mergeCell ref="X48:Y48"/>
    <mergeCell ref="X51:X52"/>
    <mergeCell ref="Y51:Y52"/>
    <mergeCell ref="X55:X57"/>
    <mergeCell ref="Y55:Y57"/>
    <mergeCell ref="B1:W1"/>
    <mergeCell ref="B2:W2"/>
    <mergeCell ref="B3:W3"/>
    <mergeCell ref="B4:W4"/>
    <mergeCell ref="B5:W5"/>
    <mergeCell ref="B7:U7"/>
    <mergeCell ref="B21:B22"/>
    <mergeCell ref="C21:C22"/>
    <mergeCell ref="D21:D22"/>
    <mergeCell ref="E21:F21"/>
    <mergeCell ref="E13:U13"/>
    <mergeCell ref="G8:I8"/>
    <mergeCell ref="J8:L8"/>
    <mergeCell ref="M8:O8"/>
    <mergeCell ref="P8:Q8"/>
    <mergeCell ref="R8:S8"/>
    <mergeCell ref="T8:U8"/>
    <mergeCell ref="B8:B9"/>
    <mergeCell ref="C8:C9"/>
    <mergeCell ref="D8:D9"/>
    <mergeCell ref="E8:F8"/>
    <mergeCell ref="V21:W21"/>
    <mergeCell ref="G21:I21"/>
    <mergeCell ref="J21:L21"/>
    <mergeCell ref="M21:O21"/>
    <mergeCell ref="P21:Q21"/>
    <mergeCell ref="R21:S21"/>
    <mergeCell ref="T21:U21"/>
    <mergeCell ref="C13:C16"/>
    <mergeCell ref="D13:D16"/>
    <mergeCell ref="T25:T26"/>
    <mergeCell ref="U25:U26"/>
    <mergeCell ref="O25:O26"/>
    <mergeCell ref="P25:P26"/>
    <mergeCell ref="Q25:Q26"/>
    <mergeCell ref="R25:R26"/>
    <mergeCell ref="S25:S26"/>
    <mergeCell ref="B29:B31"/>
    <mergeCell ref="C29:C31"/>
    <mergeCell ref="D29:D31"/>
    <mergeCell ref="F29:F31"/>
    <mergeCell ref="G29:G31"/>
    <mergeCell ref="H29:H31"/>
    <mergeCell ref="I29:I31"/>
    <mergeCell ref="J29:J31"/>
    <mergeCell ref="N25:N26"/>
    <mergeCell ref="F25:F26"/>
    <mergeCell ref="G25:G26"/>
    <mergeCell ref="J25:J26"/>
    <mergeCell ref="K25:K26"/>
    <mergeCell ref="L25:L26"/>
    <mergeCell ref="M25:M26"/>
    <mergeCell ref="B25:B26"/>
    <mergeCell ref="C25:C26"/>
    <mergeCell ref="D25:D26"/>
    <mergeCell ref="E25:E26"/>
    <mergeCell ref="Q29:Q31"/>
    <mergeCell ref="R29:R31"/>
    <mergeCell ref="S29:S31"/>
    <mergeCell ref="T29:T31"/>
    <mergeCell ref="U29:U31"/>
    <mergeCell ref="K29:K31"/>
    <mergeCell ref="L29:L31"/>
    <mergeCell ref="M29:M31"/>
    <mergeCell ref="N29:N31"/>
    <mergeCell ref="O29:O31"/>
    <mergeCell ref="P29:P31"/>
    <mergeCell ref="G51:G52"/>
    <mergeCell ref="J51:J52"/>
    <mergeCell ref="K51:K52"/>
    <mergeCell ref="L51:L52"/>
    <mergeCell ref="J48:L48"/>
    <mergeCell ref="P48:Q48"/>
    <mergeCell ref="R48:S48"/>
    <mergeCell ref="T48:U48"/>
    <mergeCell ref="B51:B52"/>
    <mergeCell ref="C51:C52"/>
    <mergeCell ref="D51:D52"/>
    <mergeCell ref="B48:B49"/>
    <mergeCell ref="C48:C49"/>
    <mergeCell ref="D48:D49"/>
    <mergeCell ref="E48:F48"/>
    <mergeCell ref="G48:I48"/>
    <mergeCell ref="S51:S52"/>
    <mergeCell ref="T51:T52"/>
    <mergeCell ref="U51:U52"/>
    <mergeCell ref="O51:O52"/>
    <mergeCell ref="P51:P52"/>
    <mergeCell ref="Q51:Q52"/>
    <mergeCell ref="R51:R52"/>
    <mergeCell ref="M48:O48"/>
    <mergeCell ref="B75:C76"/>
    <mergeCell ref="D75:D76"/>
    <mergeCell ref="E75:G75"/>
    <mergeCell ref="H75:J75"/>
    <mergeCell ref="K75:L75"/>
    <mergeCell ref="B74:L74"/>
    <mergeCell ref="P55:P57"/>
    <mergeCell ref="Q55:Q57"/>
    <mergeCell ref="R55:R57"/>
    <mergeCell ref="J55:J57"/>
    <mergeCell ref="K55:K57"/>
    <mergeCell ref="L55:L57"/>
    <mergeCell ref="M55:M57"/>
    <mergeCell ref="N55:N57"/>
    <mergeCell ref="O55:O57"/>
    <mergeCell ref="B55:B57"/>
    <mergeCell ref="C55:C57"/>
    <mergeCell ref="D55:D57"/>
    <mergeCell ref="F55:F57"/>
    <mergeCell ref="G55:G57"/>
    <mergeCell ref="H55:H57"/>
    <mergeCell ref="I55:I57"/>
    <mergeCell ref="B60:B61"/>
    <mergeCell ref="B83:C83"/>
    <mergeCell ref="B84:C84"/>
    <mergeCell ref="B85:C85"/>
    <mergeCell ref="B86:C86"/>
    <mergeCell ref="B87:C87"/>
    <mergeCell ref="B88:C88"/>
    <mergeCell ref="B95:Q95"/>
    <mergeCell ref="B77:C77"/>
    <mergeCell ref="B78:C78"/>
    <mergeCell ref="B79:C79"/>
    <mergeCell ref="B80:C80"/>
    <mergeCell ref="B81:C81"/>
    <mergeCell ref="B82:C82"/>
    <mergeCell ref="B96:B97"/>
    <mergeCell ref="C96:C97"/>
    <mergeCell ref="D96:D97"/>
    <mergeCell ref="E96:F96"/>
    <mergeCell ref="G96:I96"/>
    <mergeCell ref="M96:O96"/>
    <mergeCell ref="B100:U100"/>
    <mergeCell ref="B89:C89"/>
    <mergeCell ref="B90:C90"/>
    <mergeCell ref="B91:C91"/>
    <mergeCell ref="B92:C92"/>
    <mergeCell ref="B93:C93"/>
    <mergeCell ref="B115:C115"/>
    <mergeCell ref="B112:C114"/>
    <mergeCell ref="D112:D114"/>
    <mergeCell ref="K112:P112"/>
    <mergeCell ref="E112:J112"/>
    <mergeCell ref="E113:F113"/>
    <mergeCell ref="G113:H113"/>
    <mergeCell ref="I113:J113"/>
    <mergeCell ref="J101:L101"/>
    <mergeCell ref="M101:O101"/>
    <mergeCell ref="P101:Q101"/>
    <mergeCell ref="B101:B102"/>
    <mergeCell ref="C101:C102"/>
    <mergeCell ref="D101:D102"/>
    <mergeCell ref="E101:F101"/>
    <mergeCell ref="G101:I101"/>
    <mergeCell ref="B110:P110"/>
    <mergeCell ref="B123:C124"/>
    <mergeCell ref="D123:D124"/>
    <mergeCell ref="E123:G123"/>
    <mergeCell ref="H123:J123"/>
    <mergeCell ref="K123:L123"/>
    <mergeCell ref="K118:L118"/>
    <mergeCell ref="M118:N118"/>
    <mergeCell ref="O118:P118"/>
    <mergeCell ref="B120:C120"/>
    <mergeCell ref="B117:C119"/>
    <mergeCell ref="D117:D119"/>
    <mergeCell ref="K117:P117"/>
    <mergeCell ref="E118:F118"/>
    <mergeCell ref="G118:H118"/>
    <mergeCell ref="I118:J118"/>
    <mergeCell ref="B125:C125"/>
    <mergeCell ref="B129:C131"/>
    <mergeCell ref="D129:D131"/>
    <mergeCell ref="E129:J129"/>
    <mergeCell ref="B151:C151"/>
    <mergeCell ref="H132:H133"/>
    <mergeCell ref="K130:L130"/>
    <mergeCell ref="M130:N130"/>
    <mergeCell ref="O130:P130"/>
    <mergeCell ref="E130:F130"/>
    <mergeCell ref="G130:H130"/>
    <mergeCell ref="I130:J130"/>
    <mergeCell ref="K129:P129"/>
    <mergeCell ref="B134:C135"/>
    <mergeCell ref="B138:C139"/>
    <mergeCell ref="B137:C137"/>
    <mergeCell ref="B140:C140"/>
    <mergeCell ref="B141:C141"/>
    <mergeCell ref="D141:D147"/>
    <mergeCell ref="B136:C136"/>
    <mergeCell ref="I141:J141"/>
    <mergeCell ref="B142:C142"/>
    <mergeCell ref="B170:C170"/>
    <mergeCell ref="B171:C171"/>
    <mergeCell ref="B173:C173"/>
    <mergeCell ref="B174:C174"/>
    <mergeCell ref="B152:C152"/>
    <mergeCell ref="B153:C153"/>
    <mergeCell ref="J142:J147"/>
    <mergeCell ref="B143:C143"/>
    <mergeCell ref="B146:C146"/>
    <mergeCell ref="B147:C147"/>
    <mergeCell ref="B161:C162"/>
    <mergeCell ref="B165:C166"/>
    <mergeCell ref="V25:V26"/>
    <mergeCell ref="W25:W26"/>
    <mergeCell ref="V29:V31"/>
    <mergeCell ref="W29:W31"/>
    <mergeCell ref="B175:C175"/>
    <mergeCell ref="B176:C176"/>
    <mergeCell ref="B177:C177"/>
    <mergeCell ref="B167:C167"/>
    <mergeCell ref="I157:J157"/>
    <mergeCell ref="B159:C159"/>
    <mergeCell ref="B163:C163"/>
    <mergeCell ref="B164:C164"/>
    <mergeCell ref="B156:C158"/>
    <mergeCell ref="D156:D158"/>
    <mergeCell ref="E156:J156"/>
    <mergeCell ref="E157:F157"/>
    <mergeCell ref="G157:H157"/>
    <mergeCell ref="B148:C148"/>
    <mergeCell ref="B149:C149"/>
    <mergeCell ref="B150:C150"/>
    <mergeCell ref="E117:J117"/>
    <mergeCell ref="V48:W48"/>
    <mergeCell ref="V51:V52"/>
    <mergeCell ref="W51:W52"/>
    <mergeCell ref="V55:V57"/>
    <mergeCell ref="W55:W57"/>
    <mergeCell ref="K113:L113"/>
    <mergeCell ref="M113:N113"/>
    <mergeCell ref="O113:P113"/>
    <mergeCell ref="R101:S101"/>
    <mergeCell ref="T101:U101"/>
    <mergeCell ref="J96:L96"/>
    <mergeCell ref="P96:Q96"/>
    <mergeCell ref="S55:S57"/>
    <mergeCell ref="T55:T57"/>
    <mergeCell ref="U55:U57"/>
    <mergeCell ref="M51:M52"/>
    <mergeCell ref="N51:N52"/>
    <mergeCell ref="E51:E52"/>
    <mergeCell ref="F51:F52"/>
    <mergeCell ref="F132:F133"/>
    <mergeCell ref="G141:H141"/>
    <mergeCell ref="F142:F147"/>
    <mergeCell ref="H142:H147"/>
    <mergeCell ref="K168:L168"/>
    <mergeCell ref="M168:N168"/>
    <mergeCell ref="O168:P168"/>
    <mergeCell ref="B111:P111"/>
    <mergeCell ref="B116:P116"/>
    <mergeCell ref="B122:L122"/>
    <mergeCell ref="B127:P127"/>
    <mergeCell ref="B128:P128"/>
    <mergeCell ref="D132:D133"/>
    <mergeCell ref="J132:J133"/>
    <mergeCell ref="K132:K133"/>
    <mergeCell ref="L132:L133"/>
    <mergeCell ref="M132:M133"/>
    <mergeCell ref="N132:N133"/>
    <mergeCell ref="O132:O133"/>
    <mergeCell ref="P132:P133"/>
    <mergeCell ref="B133:C133"/>
    <mergeCell ref="B132:C132"/>
    <mergeCell ref="K141:L141"/>
    <mergeCell ref="M141:N141"/>
    <mergeCell ref="O141:P141"/>
    <mergeCell ref="L142:L147"/>
    <mergeCell ref="N142:N147"/>
    <mergeCell ref="P142:P147"/>
    <mergeCell ref="K156:P156"/>
    <mergeCell ref="K157:L157"/>
    <mergeCell ref="M157:N157"/>
    <mergeCell ref="O157:P157"/>
    <mergeCell ref="B155:P155"/>
    <mergeCell ref="K144:K145"/>
    <mergeCell ref="M144:M145"/>
    <mergeCell ref="O144:O145"/>
    <mergeCell ref="B144:C144"/>
    <mergeCell ref="B145:C145"/>
    <mergeCell ref="E141:F141"/>
    <mergeCell ref="B180:C180"/>
    <mergeCell ref="B181:C181"/>
    <mergeCell ref="B154:C154"/>
    <mergeCell ref="P169:P174"/>
    <mergeCell ref="K171:K172"/>
    <mergeCell ref="M171:M172"/>
    <mergeCell ref="O171:O172"/>
    <mergeCell ref="L169:L173"/>
    <mergeCell ref="N169:N173"/>
    <mergeCell ref="B160:C160"/>
    <mergeCell ref="B178:C178"/>
    <mergeCell ref="B179:C179"/>
    <mergeCell ref="E168:F168"/>
    <mergeCell ref="G168:H168"/>
    <mergeCell ref="I168:J168"/>
    <mergeCell ref="B169:C169"/>
    <mergeCell ref="J169:J174"/>
    <mergeCell ref="B172:C172"/>
    <mergeCell ref="F169:F173"/>
    <mergeCell ref="H169:H173"/>
    <mergeCell ref="E171:E172"/>
    <mergeCell ref="G171:G172"/>
    <mergeCell ref="B168:C168"/>
    <mergeCell ref="D168:D174"/>
  </mergeCells>
  <pageMargins left="0.31496062992125984" right="0.31496062992125984" top="0.6692913385826772" bottom="0.27559055118110237" header="0.31496062992125984" footer="0.31496062992125984"/>
  <pageSetup paperSize="9" scale="46" fitToHeight="4" orientation="landscape" r:id="rId1"/>
  <rowBreaks count="4" manualBreakCount="4">
    <brk id="46" min="1" max="24" man="1"/>
    <brk id="73" min="1" max="24" man="1"/>
    <brk id="126" min="1" max="24" man="1"/>
    <brk id="181" min="1" max="2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2018</vt:lpstr>
      <vt:lpstr>2019</vt:lpstr>
      <vt:lpstr>на 2020 (утверждено)</vt:lpstr>
      <vt:lpstr>'2019'!Область_печати</vt:lpstr>
      <vt:lpstr>'на 2020 (утверждено)'!Область_печати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Лисова Татьяна Константиновна</dc:creator>
  <cp:lastModifiedBy>Имгрунт Ирина Владимировна</cp:lastModifiedBy>
  <cp:lastPrinted>2020-01-14T07:24:39Z</cp:lastPrinted>
  <dcterms:created xsi:type="dcterms:W3CDTF">2015-06-05T18:19:34Z</dcterms:created>
  <dcterms:modified xsi:type="dcterms:W3CDTF">2020-09-15T12:20:47Z</dcterms:modified>
</cp:coreProperties>
</file>