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191.250\фэу\2019\Раскрытие информации\утвержденный тариф  все на 2020 год\"/>
    </mc:Choice>
  </mc:AlternateContent>
  <xr:revisionPtr revIDLastSave="0" documentId="13_ncr:1_{0DCEC38C-D06B-4EDA-9C5C-712235C08CA7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18" sheetId="1" state="hidden" r:id="rId1"/>
    <sheet name="2019" sheetId="2" r:id="rId2"/>
  </sheets>
  <definedNames>
    <definedName name="Z_5B3038B9_F4D0_4C9A_9C27_C80F07D3611F_.wvu.PrintArea" localSheetId="1" hidden="1">'2019'!$A$1:$V$166</definedName>
    <definedName name="_xlnm.Print_Area" localSheetId="1">'2019'!$A$1:$V$168</definedName>
  </definedNames>
  <calcPr calcId="181029"/>
  <customWorkbookViews>
    <customWorkbookView name="Маненкова Елена Сергеевна - Личное представление" guid="{5B3038B9-F4D0-4C9A-9C27-C80F07D3611F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8" i="2" l="1"/>
  <c r="G161" i="2"/>
  <c r="E161" i="2"/>
  <c r="B161" i="2"/>
  <c r="I161" i="2" l="1"/>
  <c r="H151" i="2"/>
  <c r="F151" i="2"/>
  <c r="G151" i="2"/>
  <c r="E151" i="2"/>
  <c r="D151" i="2"/>
  <c r="B151" i="2"/>
  <c r="J128" i="2"/>
  <c r="I128" i="2"/>
  <c r="I127" i="2"/>
  <c r="I151" i="2" l="1"/>
  <c r="G55" i="2"/>
  <c r="E55" i="2"/>
  <c r="E54" i="2"/>
  <c r="E53" i="2"/>
  <c r="G54" i="2"/>
  <c r="D154" i="2"/>
  <c r="D157" i="2"/>
  <c r="D152" i="2" l="1"/>
  <c r="V100" i="2"/>
  <c r="T100" i="2"/>
  <c r="R100" i="2"/>
  <c r="P100" i="2"/>
  <c r="M100" i="2"/>
  <c r="M27" i="2" l="1"/>
  <c r="L27" i="2"/>
  <c r="L100" i="2" l="1"/>
  <c r="H129" i="2"/>
  <c r="F129" i="2"/>
  <c r="J120" i="2" l="1"/>
  <c r="H120" i="2"/>
  <c r="G120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H90" i="2"/>
  <c r="H89" i="2"/>
  <c r="H88" i="2"/>
  <c r="H87" i="2"/>
  <c r="H86" i="2"/>
  <c r="H85" i="2"/>
  <c r="H84" i="2"/>
  <c r="H83" i="2"/>
  <c r="H82" i="2"/>
  <c r="H80" i="2"/>
  <c r="H79" i="2"/>
  <c r="H78" i="2"/>
  <c r="H77" i="2"/>
  <c r="H76" i="2"/>
  <c r="H75" i="2"/>
  <c r="H81" i="2"/>
  <c r="Q102" i="2" l="1"/>
  <c r="O102" i="2"/>
  <c r="H166" i="2"/>
  <c r="G166" i="2"/>
  <c r="F166" i="2"/>
  <c r="E166" i="2"/>
  <c r="E165" i="2"/>
  <c r="E164" i="2"/>
  <c r="E158" i="2"/>
  <c r="J53" i="2"/>
  <c r="L34" i="2"/>
  <c r="D52" i="2"/>
  <c r="U35" i="2"/>
  <c r="U60" i="2" s="1"/>
  <c r="S35" i="2"/>
  <c r="Q35" i="2"/>
  <c r="Q60" i="2" s="1"/>
  <c r="O35" i="2"/>
  <c r="O60" i="2" s="1"/>
  <c r="U31" i="2"/>
  <c r="U56" i="2" s="1"/>
  <c r="S31" i="2"/>
  <c r="Q31" i="2"/>
  <c r="Q56" i="2" s="1"/>
  <c r="O31" i="2"/>
  <c r="O56" i="2" s="1"/>
  <c r="U27" i="2"/>
  <c r="U52" i="2" s="1"/>
  <c r="S27" i="2"/>
  <c r="S52" i="2" s="1"/>
  <c r="Q27" i="2"/>
  <c r="Q52" i="2" s="1"/>
  <c r="O27" i="2"/>
  <c r="O52" i="2" s="1"/>
  <c r="V60" i="2"/>
  <c r="V56" i="2"/>
  <c r="V52" i="2"/>
  <c r="T60" i="2"/>
  <c r="S60" i="2"/>
  <c r="T56" i="2"/>
  <c r="S56" i="2"/>
  <c r="T52" i="2"/>
  <c r="R64" i="2"/>
  <c r="R63" i="2"/>
  <c r="R62" i="2"/>
  <c r="R60" i="2"/>
  <c r="R58" i="2"/>
  <c r="R56" i="2"/>
  <c r="R53" i="2"/>
  <c r="R52" i="2"/>
  <c r="R50" i="2"/>
  <c r="R49" i="2"/>
  <c r="P64" i="2"/>
  <c r="P63" i="2"/>
  <c r="P62" i="2"/>
  <c r="P60" i="2"/>
  <c r="P58" i="2"/>
  <c r="P56" i="2"/>
  <c r="P53" i="2"/>
  <c r="P52" i="2"/>
  <c r="P50" i="2"/>
  <c r="P49" i="2"/>
  <c r="M50" i="2"/>
  <c r="M64" i="2"/>
  <c r="M63" i="2"/>
  <c r="M62" i="2"/>
  <c r="M61" i="2"/>
  <c r="M60" i="2"/>
  <c r="L60" i="2"/>
  <c r="M59" i="2"/>
  <c r="L59" i="2"/>
  <c r="M58" i="2"/>
  <c r="M57" i="2"/>
  <c r="M56" i="2"/>
  <c r="M53" i="2"/>
  <c r="M52" i="2"/>
  <c r="M49" i="2"/>
  <c r="E115" i="2"/>
  <c r="H115" i="2"/>
  <c r="G115" i="2"/>
  <c r="F115" i="2"/>
  <c r="H158" i="2"/>
  <c r="F158" i="2"/>
  <c r="H165" i="2"/>
  <c r="H164" i="2"/>
  <c r="G165" i="2"/>
  <c r="G164" i="2"/>
  <c r="G163" i="2"/>
  <c r="G162" i="2"/>
  <c r="G160" i="2"/>
  <c r="G159" i="2"/>
  <c r="G158" i="2"/>
  <c r="H156" i="2"/>
  <c r="G156" i="2"/>
  <c r="H155" i="2"/>
  <c r="G155" i="2"/>
  <c r="H154" i="2"/>
  <c r="G154" i="2"/>
  <c r="H153" i="2"/>
  <c r="G153" i="2"/>
  <c r="H152" i="2"/>
  <c r="G152" i="2"/>
  <c r="H150" i="2"/>
  <c r="G150" i="2"/>
  <c r="F165" i="2"/>
  <c r="F164" i="2"/>
  <c r="E163" i="2"/>
  <c r="E162" i="2"/>
  <c r="E160" i="2"/>
  <c r="E159" i="2"/>
  <c r="F156" i="2"/>
  <c r="E156" i="2"/>
  <c r="F155" i="2"/>
  <c r="E155" i="2"/>
  <c r="F154" i="2"/>
  <c r="E154" i="2"/>
  <c r="F153" i="2"/>
  <c r="E153" i="2"/>
  <c r="F152" i="2"/>
  <c r="E152" i="2"/>
  <c r="E150" i="2"/>
  <c r="F150" i="2"/>
  <c r="J51" i="2"/>
  <c r="L25" i="2"/>
  <c r="N25" i="2" s="1"/>
  <c r="K26" i="2"/>
  <c r="N16" i="2"/>
  <c r="N15" i="2"/>
  <c r="N14" i="2"/>
  <c r="U16" i="2"/>
  <c r="U15" i="2"/>
  <c r="U14" i="2"/>
  <c r="U100" i="2" s="1"/>
  <c r="S16" i="2"/>
  <c r="S15" i="2"/>
  <c r="S14" i="2"/>
  <c r="S100" i="2" s="1"/>
  <c r="Q16" i="2"/>
  <c r="Q15" i="2"/>
  <c r="Q14" i="2"/>
  <c r="Q100" i="2" s="1"/>
  <c r="O16" i="2"/>
  <c r="O15" i="2"/>
  <c r="O14" i="2"/>
  <c r="O100" i="2" s="1"/>
  <c r="J151" i="2" l="1"/>
  <c r="L50" i="2"/>
  <c r="B41" i="1"/>
  <c r="D42" i="1"/>
  <c r="D41" i="1"/>
  <c r="D140" i="1"/>
  <c r="D127" i="1"/>
  <c r="B127" i="1"/>
  <c r="I105" i="1"/>
  <c r="I127" i="1" s="1"/>
  <c r="H105" i="1"/>
  <c r="H127" i="1" s="1"/>
  <c r="G105" i="1"/>
  <c r="G127" i="1" s="1"/>
  <c r="Q42" i="1" l="1"/>
  <c r="O42" i="1"/>
  <c r="M42" i="1"/>
  <c r="J42" i="1"/>
  <c r="K25" i="1"/>
  <c r="J105" i="1" s="1"/>
  <c r="J127" i="1" s="1"/>
  <c r="P25" i="1"/>
  <c r="P42" i="1" s="1"/>
  <c r="N25" i="1"/>
  <c r="N42" i="1" s="1"/>
  <c r="L25" i="1"/>
  <c r="L42" i="1" s="1"/>
  <c r="J135" i="2" l="1"/>
  <c r="I140" i="2"/>
  <c r="I139" i="2"/>
  <c r="I137" i="2"/>
  <c r="I136" i="2"/>
  <c r="I135" i="2"/>
  <c r="J144" i="2"/>
  <c r="I144" i="2"/>
  <c r="J143" i="2"/>
  <c r="I143" i="2"/>
  <c r="J142" i="2"/>
  <c r="I142" i="2"/>
  <c r="J141" i="2"/>
  <c r="I141" i="2"/>
  <c r="J133" i="2"/>
  <c r="I133" i="2"/>
  <c r="J132" i="2"/>
  <c r="I132" i="2"/>
  <c r="J131" i="2"/>
  <c r="I131" i="2"/>
  <c r="J130" i="2"/>
  <c r="I130" i="2"/>
  <c r="J129" i="2"/>
  <c r="I129" i="2"/>
  <c r="J127" i="2"/>
  <c r="J110" i="2"/>
  <c r="I110" i="2"/>
  <c r="D166" i="2"/>
  <c r="B166" i="2"/>
  <c r="I165" i="2"/>
  <c r="D165" i="2"/>
  <c r="B165" i="2"/>
  <c r="J164" i="2"/>
  <c r="I164" i="2"/>
  <c r="D164" i="2"/>
  <c r="B164" i="2"/>
  <c r="B163" i="2"/>
  <c r="I162" i="2"/>
  <c r="B162" i="2"/>
  <c r="B160" i="2"/>
  <c r="I159" i="2"/>
  <c r="B159" i="2"/>
  <c r="B158" i="2"/>
  <c r="B157" i="2"/>
  <c r="D156" i="2"/>
  <c r="B156" i="2"/>
  <c r="D155" i="2"/>
  <c r="B155" i="2"/>
  <c r="B154" i="2"/>
  <c r="D153" i="2"/>
  <c r="B153" i="2"/>
  <c r="I152" i="2"/>
  <c r="B152" i="2"/>
  <c r="D150" i="2"/>
  <c r="B150" i="2"/>
  <c r="H149" i="2"/>
  <c r="G149" i="2"/>
  <c r="F149" i="2"/>
  <c r="E149" i="2"/>
  <c r="J150" i="2"/>
  <c r="J115" i="2"/>
  <c r="I115" i="2"/>
  <c r="D115" i="2"/>
  <c r="B115" i="2"/>
  <c r="E112" i="2"/>
  <c r="G108" i="2"/>
  <c r="G113" i="2" s="1"/>
  <c r="E108" i="2"/>
  <c r="E125" i="2" s="1"/>
  <c r="E148" i="2" s="1"/>
  <c r="N102" i="2"/>
  <c r="B102" i="2"/>
  <c r="Q101" i="2"/>
  <c r="O101" i="2"/>
  <c r="L101" i="2"/>
  <c r="N101" i="2" s="1"/>
  <c r="K101" i="2"/>
  <c r="B101" i="2"/>
  <c r="N100" i="2"/>
  <c r="R99" i="2"/>
  <c r="Q99" i="2"/>
  <c r="P99" i="2"/>
  <c r="P94" i="2" s="1"/>
  <c r="O99" i="2"/>
  <c r="M99" i="2"/>
  <c r="M94" i="2" s="1"/>
  <c r="L99" i="2"/>
  <c r="H99" i="2"/>
  <c r="G99" i="2"/>
  <c r="F99" i="2"/>
  <c r="E99" i="2"/>
  <c r="Q98" i="2"/>
  <c r="Q93" i="2" s="1"/>
  <c r="O98" i="2"/>
  <c r="L98" i="2"/>
  <c r="L93" i="2" s="1"/>
  <c r="G98" i="2"/>
  <c r="G93" i="2" s="1"/>
  <c r="E98" i="2"/>
  <c r="E93" i="2" s="1"/>
  <c r="B98" i="2"/>
  <c r="Q95" i="2"/>
  <c r="O95" i="2"/>
  <c r="L95" i="2"/>
  <c r="N95" i="2" s="1"/>
  <c r="K95" i="2"/>
  <c r="R94" i="2"/>
  <c r="Q94" i="2"/>
  <c r="O94" i="2"/>
  <c r="L94" i="2"/>
  <c r="O93" i="2"/>
  <c r="B93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J64" i="2"/>
  <c r="I64" i="2"/>
  <c r="H64" i="2"/>
  <c r="G64" i="2"/>
  <c r="D64" i="2"/>
  <c r="C64" i="2"/>
  <c r="B64" i="2"/>
  <c r="J63" i="2"/>
  <c r="I63" i="2"/>
  <c r="H63" i="2"/>
  <c r="G63" i="2"/>
  <c r="D63" i="2"/>
  <c r="C63" i="2"/>
  <c r="B63" i="2"/>
  <c r="J62" i="2"/>
  <c r="I62" i="2"/>
  <c r="H62" i="2"/>
  <c r="G62" i="2"/>
  <c r="D62" i="2"/>
  <c r="C62" i="2"/>
  <c r="B62" i="2"/>
  <c r="J61" i="2"/>
  <c r="I61" i="2"/>
  <c r="H61" i="2"/>
  <c r="F61" i="2"/>
  <c r="D61" i="2"/>
  <c r="C61" i="2"/>
  <c r="B61" i="2"/>
  <c r="D60" i="2"/>
  <c r="C60" i="2"/>
  <c r="B60" i="2"/>
  <c r="J59" i="2"/>
  <c r="I59" i="2"/>
  <c r="H59" i="2"/>
  <c r="G59" i="2"/>
  <c r="D59" i="2"/>
  <c r="C59" i="2"/>
  <c r="B59" i="2"/>
  <c r="J58" i="2"/>
  <c r="I58" i="2"/>
  <c r="H58" i="2"/>
  <c r="G58" i="2"/>
  <c r="D58" i="2"/>
  <c r="C58" i="2"/>
  <c r="B58" i="2"/>
  <c r="J57" i="2"/>
  <c r="I57" i="2"/>
  <c r="H57" i="2"/>
  <c r="G57" i="2"/>
  <c r="D57" i="2"/>
  <c r="C57" i="2"/>
  <c r="B57" i="2"/>
  <c r="D56" i="2"/>
  <c r="C56" i="2"/>
  <c r="B56" i="2"/>
  <c r="I53" i="2"/>
  <c r="H53" i="2"/>
  <c r="G53" i="2"/>
  <c r="D53" i="2"/>
  <c r="C53" i="2"/>
  <c r="B53" i="2"/>
  <c r="C52" i="2"/>
  <c r="B52" i="2"/>
  <c r="J50" i="2"/>
  <c r="I50" i="2"/>
  <c r="K51" i="2" s="1"/>
  <c r="H50" i="2"/>
  <c r="G50" i="2"/>
  <c r="D50" i="2"/>
  <c r="J49" i="2"/>
  <c r="I49" i="2"/>
  <c r="H49" i="2"/>
  <c r="G49" i="2"/>
  <c r="D49" i="2"/>
  <c r="C49" i="2"/>
  <c r="B49" i="2"/>
  <c r="C47" i="2"/>
  <c r="B47" i="2"/>
  <c r="Q39" i="2"/>
  <c r="Q64" i="2" s="1"/>
  <c r="O39" i="2"/>
  <c r="O64" i="2" s="1"/>
  <c r="L39" i="2"/>
  <c r="L64" i="2" s="1"/>
  <c r="K39" i="2"/>
  <c r="Q38" i="2"/>
  <c r="Q63" i="2" s="1"/>
  <c r="O38" i="2"/>
  <c r="O63" i="2" s="1"/>
  <c r="L38" i="2"/>
  <c r="L63" i="2" s="1"/>
  <c r="K38" i="2"/>
  <c r="Q37" i="2"/>
  <c r="Q62" i="2" s="1"/>
  <c r="O37" i="2"/>
  <c r="O62" i="2" s="1"/>
  <c r="L37" i="2"/>
  <c r="L62" i="2" s="1"/>
  <c r="K37" i="2"/>
  <c r="L36" i="2"/>
  <c r="L61" i="2" s="1"/>
  <c r="K36" i="2"/>
  <c r="G36" i="2"/>
  <c r="G61" i="2" s="1"/>
  <c r="K34" i="2"/>
  <c r="Q33" i="2"/>
  <c r="Q58" i="2" s="1"/>
  <c r="O33" i="2"/>
  <c r="O58" i="2" s="1"/>
  <c r="L33" i="2"/>
  <c r="K33" i="2"/>
  <c r="L32" i="2"/>
  <c r="L57" i="2" s="1"/>
  <c r="K32" i="2"/>
  <c r="Q28" i="2"/>
  <c r="Q53" i="2" s="1"/>
  <c r="O28" i="2"/>
  <c r="O53" i="2" s="1"/>
  <c r="L28" i="2"/>
  <c r="L53" i="2" s="1"/>
  <c r="N53" i="2" s="1"/>
  <c r="K28" i="2"/>
  <c r="L52" i="2"/>
  <c r="Q25" i="2"/>
  <c r="Q50" i="2" s="1"/>
  <c r="O25" i="2"/>
  <c r="O50" i="2" s="1"/>
  <c r="K25" i="2"/>
  <c r="Q24" i="2"/>
  <c r="Q49" i="2" s="1"/>
  <c r="O24" i="2"/>
  <c r="O49" i="2" s="1"/>
  <c r="L24" i="2"/>
  <c r="L49" i="2" s="1"/>
  <c r="K24" i="2"/>
  <c r="Q23" i="2"/>
  <c r="O23" i="2"/>
  <c r="L23" i="2"/>
  <c r="N23" i="2" s="1"/>
  <c r="K23" i="2"/>
  <c r="Q17" i="2"/>
  <c r="O17" i="2"/>
  <c r="L17" i="2"/>
  <c r="N17" i="2" s="1"/>
  <c r="K17" i="2"/>
  <c r="Q12" i="2"/>
  <c r="O12" i="2"/>
  <c r="L12" i="2"/>
  <c r="N12" i="2" s="1"/>
  <c r="K12" i="2"/>
  <c r="Q11" i="2"/>
  <c r="O11" i="2"/>
  <c r="L11" i="2"/>
  <c r="N11" i="2" s="1"/>
  <c r="K11" i="2"/>
  <c r="Q10" i="2"/>
  <c r="O10" i="2"/>
  <c r="L10" i="2"/>
  <c r="N10" i="2" s="1"/>
  <c r="K10" i="2"/>
  <c r="N33" i="2" l="1"/>
  <c r="L58" i="2"/>
  <c r="N31" i="2"/>
  <c r="L56" i="2"/>
  <c r="N56" i="2" s="1"/>
  <c r="G125" i="2"/>
  <c r="G148" i="2" s="1"/>
  <c r="J152" i="2"/>
  <c r="J158" i="2"/>
  <c r="J166" i="2"/>
  <c r="I160" i="2"/>
  <c r="I166" i="2"/>
  <c r="N50" i="2"/>
  <c r="I155" i="2"/>
  <c r="I156" i="2"/>
  <c r="J156" i="2"/>
  <c r="J165" i="2"/>
  <c r="I158" i="2"/>
  <c r="I163" i="2"/>
  <c r="J153" i="2"/>
  <c r="I150" i="2"/>
  <c r="I153" i="2"/>
  <c r="I154" i="2"/>
  <c r="J155" i="2"/>
  <c r="N52" i="2"/>
  <c r="N27" i="2"/>
  <c r="N60" i="2"/>
  <c r="N35" i="2"/>
  <c r="K49" i="2"/>
  <c r="K50" i="2"/>
  <c r="J154" i="2"/>
  <c r="N57" i="2"/>
  <c r="N32" i="2"/>
  <c r="N37" i="2"/>
  <c r="N63" i="2"/>
  <c r="N38" i="2"/>
  <c r="N64" i="2"/>
  <c r="N39" i="2"/>
  <c r="K61" i="2"/>
  <c r="K64" i="2"/>
  <c r="N49" i="2"/>
  <c r="N24" i="2"/>
  <c r="N61" i="2"/>
  <c r="N36" i="2"/>
  <c r="K57" i="2"/>
  <c r="N62" i="2"/>
  <c r="N28" i="2"/>
  <c r="N59" i="2"/>
  <c r="N34" i="2"/>
  <c r="N58" i="2"/>
  <c r="K53" i="2"/>
  <c r="K59" i="2"/>
  <c r="K63" i="2"/>
  <c r="K58" i="2"/>
  <c r="K62" i="2"/>
  <c r="E113" i="2"/>
  <c r="K11" i="1"/>
  <c r="P11" i="1"/>
  <c r="N11" i="1"/>
  <c r="L11" i="1"/>
  <c r="J120" i="1" l="1"/>
  <c r="I120" i="1"/>
  <c r="B139" i="1"/>
  <c r="J139" i="1"/>
  <c r="I139" i="1"/>
  <c r="B140" i="1"/>
  <c r="F140" i="1"/>
  <c r="G140" i="1"/>
  <c r="I140" i="1" s="1"/>
  <c r="H140" i="1"/>
  <c r="E140" i="1"/>
  <c r="J118" i="1"/>
  <c r="I118" i="1"/>
  <c r="J140" i="1" l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K85" i="1"/>
  <c r="K84" i="1"/>
  <c r="K83" i="1"/>
  <c r="K78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10" i="1"/>
  <c r="K13" i="1"/>
  <c r="K14" i="1"/>
  <c r="K15" i="1"/>
  <c r="K16" i="1"/>
  <c r="K9" i="1"/>
  <c r="D141" i="1" l="1"/>
  <c r="D142" i="1"/>
  <c r="D139" i="1"/>
  <c r="D133" i="1"/>
  <c r="D130" i="1"/>
  <c r="D131" i="1"/>
  <c r="D132" i="1"/>
  <c r="D129" i="1"/>
  <c r="D126" i="1"/>
  <c r="D97" i="1"/>
  <c r="D44" i="1"/>
  <c r="D45" i="1"/>
  <c r="D46" i="1"/>
  <c r="D47" i="1"/>
  <c r="D48" i="1"/>
  <c r="D49" i="1"/>
  <c r="D50" i="1"/>
  <c r="D51" i="1"/>
  <c r="D52" i="1"/>
  <c r="D53" i="1"/>
  <c r="D40" i="1"/>
  <c r="F92" i="1"/>
  <c r="E97" i="1"/>
  <c r="G32" i="1"/>
  <c r="G49" i="1" s="1"/>
  <c r="G28" i="1"/>
  <c r="G45" i="1" s="1"/>
  <c r="G26" i="1"/>
  <c r="G43" i="1" s="1"/>
  <c r="G83" i="1"/>
  <c r="G15" i="1"/>
  <c r="G14" i="1"/>
  <c r="G13" i="1"/>
  <c r="G41" i="1"/>
  <c r="H41" i="1"/>
  <c r="E43" i="1"/>
  <c r="F43" i="1"/>
  <c r="H43" i="1"/>
  <c r="G44" i="1"/>
  <c r="H44" i="1"/>
  <c r="E45" i="1"/>
  <c r="F45" i="1"/>
  <c r="H45" i="1"/>
  <c r="G46" i="1"/>
  <c r="H46" i="1"/>
  <c r="G47" i="1"/>
  <c r="H47" i="1"/>
  <c r="G48" i="1"/>
  <c r="H48" i="1"/>
  <c r="E49" i="1"/>
  <c r="F49" i="1"/>
  <c r="H49" i="1"/>
  <c r="F50" i="1"/>
  <c r="H50" i="1"/>
  <c r="G51" i="1"/>
  <c r="H51" i="1"/>
  <c r="G52" i="1"/>
  <c r="H52" i="1"/>
  <c r="G53" i="1"/>
  <c r="H53" i="1"/>
  <c r="G40" i="1"/>
  <c r="H40" i="1"/>
  <c r="C40" i="1"/>
  <c r="C43" i="1"/>
  <c r="C44" i="1"/>
  <c r="C45" i="1"/>
  <c r="C46" i="1"/>
  <c r="C47" i="1"/>
  <c r="C48" i="1"/>
  <c r="C49" i="1"/>
  <c r="C50" i="1"/>
  <c r="C51" i="1"/>
  <c r="C52" i="1"/>
  <c r="C53" i="1"/>
  <c r="C38" i="1"/>
  <c r="G33" i="1"/>
  <c r="G50" i="1" s="1"/>
  <c r="E82" i="1"/>
  <c r="F82" i="1"/>
  <c r="G82" i="1"/>
  <c r="H82" i="1"/>
  <c r="E81" i="1"/>
  <c r="E76" i="1" s="1"/>
  <c r="G81" i="1"/>
  <c r="G76" i="1" s="1"/>
  <c r="L85" i="1" l="1"/>
  <c r="L83" i="1"/>
  <c r="L15" i="1"/>
  <c r="L14" i="1"/>
  <c r="L13" i="1"/>
  <c r="N33" i="1"/>
  <c r="N50" i="1" s="1"/>
  <c r="N31" i="1"/>
  <c r="N48" i="1" s="1"/>
  <c r="N29" i="1"/>
  <c r="N46" i="1" s="1"/>
  <c r="L32" i="1"/>
  <c r="L49" i="1" s="1"/>
  <c r="L28" i="1"/>
  <c r="L45" i="1" s="1"/>
  <c r="L26" i="1"/>
  <c r="L43" i="1" s="1"/>
  <c r="Q51" i="1" l="1"/>
  <c r="Q52" i="1"/>
  <c r="Q53" i="1"/>
  <c r="Q47" i="1"/>
  <c r="Q44" i="1"/>
  <c r="Q40" i="1"/>
  <c r="P78" i="1"/>
  <c r="P84" i="1"/>
  <c r="P36" i="1"/>
  <c r="P53" i="1" s="1"/>
  <c r="P35" i="1"/>
  <c r="P52" i="1" s="1"/>
  <c r="P34" i="1"/>
  <c r="P51" i="1" s="1"/>
  <c r="P30" i="1"/>
  <c r="P47" i="1" s="1"/>
  <c r="P27" i="1"/>
  <c r="P44" i="1" s="1"/>
  <c r="P23" i="1"/>
  <c r="P40" i="1" s="1"/>
  <c r="P22" i="1"/>
  <c r="P16" i="1"/>
  <c r="P10" i="1"/>
  <c r="P9" i="1"/>
  <c r="P82" i="1"/>
  <c r="P77" i="1" s="1"/>
  <c r="Q82" i="1"/>
  <c r="Q77" i="1" s="1"/>
  <c r="P81" i="1"/>
  <c r="P76" i="1" s="1"/>
  <c r="H125" i="1" l="1"/>
  <c r="F125" i="1"/>
  <c r="G125" i="1"/>
  <c r="E125" i="1"/>
  <c r="G97" i="1"/>
  <c r="H92" i="1"/>
  <c r="H97" i="1" s="1"/>
  <c r="F97" i="1"/>
  <c r="G142" i="1" l="1"/>
  <c r="E142" i="1"/>
  <c r="G141" i="1"/>
  <c r="E141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E128" i="1"/>
  <c r="G128" i="1"/>
  <c r="E129" i="1"/>
  <c r="G129" i="1"/>
  <c r="E130" i="1"/>
  <c r="G130" i="1"/>
  <c r="E131" i="1"/>
  <c r="G131" i="1"/>
  <c r="E132" i="1"/>
  <c r="G132" i="1"/>
  <c r="G126" i="1"/>
  <c r="E126" i="1"/>
  <c r="B128" i="1"/>
  <c r="B133" i="1"/>
  <c r="B134" i="1"/>
  <c r="B135" i="1"/>
  <c r="B136" i="1"/>
  <c r="B137" i="1"/>
  <c r="B138" i="1"/>
  <c r="B126" i="1"/>
  <c r="N16" i="1"/>
  <c r="L16" i="1"/>
  <c r="N10" i="1"/>
  <c r="L10" i="1"/>
  <c r="N9" i="1"/>
  <c r="L9" i="1"/>
  <c r="H121" i="1"/>
  <c r="H142" i="1" s="1"/>
  <c r="F121" i="1"/>
  <c r="F142" i="1" s="1"/>
  <c r="H119" i="1"/>
  <c r="H141" i="1" s="1"/>
  <c r="F119" i="1"/>
  <c r="F141" i="1" s="1"/>
  <c r="H139" i="1"/>
  <c r="F117" i="1"/>
  <c r="F139" i="1" s="1"/>
  <c r="H112" i="1"/>
  <c r="H134" i="1" s="1"/>
  <c r="F112" i="1"/>
  <c r="F134" i="1" s="1"/>
  <c r="H110" i="1"/>
  <c r="H132" i="1" s="1"/>
  <c r="F110" i="1"/>
  <c r="F132" i="1" s="1"/>
  <c r="H109" i="1"/>
  <c r="H131" i="1" s="1"/>
  <c r="F109" i="1"/>
  <c r="F131" i="1" s="1"/>
  <c r="H108" i="1"/>
  <c r="H130" i="1" s="1"/>
  <c r="F108" i="1"/>
  <c r="F130" i="1" s="1"/>
  <c r="H107" i="1"/>
  <c r="H129" i="1" s="1"/>
  <c r="F107" i="1"/>
  <c r="F129" i="1" s="1"/>
  <c r="H106" i="1"/>
  <c r="H128" i="1" s="1"/>
  <c r="F106" i="1"/>
  <c r="F128" i="1" s="1"/>
  <c r="H104" i="1"/>
  <c r="H126" i="1" s="1"/>
  <c r="F104" i="1"/>
  <c r="F126" i="1" s="1"/>
  <c r="B85" i="1" l="1"/>
  <c r="M53" i="1"/>
  <c r="O53" i="1"/>
  <c r="J53" i="1"/>
  <c r="I53" i="1"/>
  <c r="M52" i="1"/>
  <c r="O52" i="1"/>
  <c r="J52" i="1"/>
  <c r="I52" i="1"/>
  <c r="O51" i="1"/>
  <c r="M50" i="1"/>
  <c r="M51" i="1"/>
  <c r="O47" i="1"/>
  <c r="M46" i="1"/>
  <c r="M47" i="1"/>
  <c r="M48" i="1"/>
  <c r="I46" i="1"/>
  <c r="J46" i="1"/>
  <c r="I47" i="1"/>
  <c r="J47" i="1"/>
  <c r="K47" i="1" s="1"/>
  <c r="I48" i="1"/>
  <c r="J48" i="1"/>
  <c r="I49" i="1"/>
  <c r="J49" i="1"/>
  <c r="K49" i="1" s="1"/>
  <c r="I50" i="1"/>
  <c r="J50" i="1"/>
  <c r="I51" i="1"/>
  <c r="J51" i="1"/>
  <c r="K51" i="1" s="1"/>
  <c r="J45" i="1"/>
  <c r="J44" i="1"/>
  <c r="M44" i="1"/>
  <c r="O44" i="1"/>
  <c r="I43" i="1"/>
  <c r="J43" i="1"/>
  <c r="I41" i="1"/>
  <c r="K42" i="1" s="1"/>
  <c r="J41" i="1"/>
  <c r="K41" i="1" s="1"/>
  <c r="J40" i="1"/>
  <c r="M40" i="1"/>
  <c r="O40" i="1"/>
  <c r="B131" i="1"/>
  <c r="N78" i="1"/>
  <c r="L78" i="1"/>
  <c r="B81" i="1"/>
  <c r="B76" i="1" s="1"/>
  <c r="N84" i="1"/>
  <c r="L84" i="1"/>
  <c r="B84" i="1"/>
  <c r="I44" i="1"/>
  <c r="B38" i="1"/>
  <c r="B53" i="1"/>
  <c r="B52" i="1"/>
  <c r="B51" i="1"/>
  <c r="B50" i="1"/>
  <c r="B49" i="1"/>
  <c r="B48" i="1"/>
  <c r="B47" i="1"/>
  <c r="B46" i="1"/>
  <c r="B45" i="1"/>
  <c r="B44" i="1"/>
  <c r="B40" i="1"/>
  <c r="B43" i="1"/>
  <c r="I45" i="1"/>
  <c r="G90" i="1"/>
  <c r="L82" i="1"/>
  <c r="L77" i="1" s="1"/>
  <c r="M82" i="1"/>
  <c r="M77" i="1" s="1"/>
  <c r="N82" i="1"/>
  <c r="N77" i="1" s="1"/>
  <c r="O82" i="1"/>
  <c r="O77" i="1" s="1"/>
  <c r="E90" i="1"/>
  <c r="L81" i="1"/>
  <c r="L76" i="1" s="1"/>
  <c r="N81" i="1"/>
  <c r="N76" i="1" s="1"/>
  <c r="B129" i="1"/>
  <c r="B130" i="1"/>
  <c r="B132" i="1"/>
  <c r="B142" i="1"/>
  <c r="L30" i="1"/>
  <c r="N30" i="1"/>
  <c r="N47" i="1" s="1"/>
  <c r="I40" i="1"/>
  <c r="L22" i="1"/>
  <c r="L23" i="1"/>
  <c r="L40" i="1" s="1"/>
  <c r="L27" i="1"/>
  <c r="L29" i="1"/>
  <c r="L31" i="1"/>
  <c r="L33" i="1"/>
  <c r="L34" i="1"/>
  <c r="L35" i="1"/>
  <c r="L52" i="1" s="1"/>
  <c r="L36" i="1"/>
  <c r="N22" i="1"/>
  <c r="N23" i="1"/>
  <c r="N40" i="1" s="1"/>
  <c r="N27" i="1"/>
  <c r="N44" i="1" s="1"/>
  <c r="N34" i="1"/>
  <c r="N51" i="1" s="1"/>
  <c r="N35" i="1"/>
  <c r="N52" i="1" s="1"/>
  <c r="N36" i="1"/>
  <c r="N53" i="1" s="1"/>
  <c r="K52" i="1" l="1"/>
  <c r="K53" i="1"/>
  <c r="K43" i="1"/>
  <c r="K50" i="1"/>
  <c r="K48" i="1"/>
  <c r="K46" i="1"/>
  <c r="K40" i="1"/>
  <c r="K44" i="1"/>
  <c r="K45" i="1"/>
  <c r="G95" i="1"/>
  <c r="G102" i="1"/>
  <c r="G124" i="1" s="1"/>
  <c r="E95" i="1"/>
  <c r="E102" i="1"/>
  <c r="E124" i="1" s="1"/>
  <c r="E89" i="1"/>
  <c r="B141" i="1"/>
  <c r="B97" i="1"/>
  <c r="L53" i="1"/>
  <c r="L48" i="1"/>
  <c r="L50" i="1"/>
  <c r="L46" i="1"/>
  <c r="L47" i="1"/>
  <c r="L44" i="1"/>
  <c r="L51" i="1"/>
  <c r="E94" i="1" l="1"/>
</calcChain>
</file>

<file path=xl/sharedStrings.xml><?xml version="1.0" encoding="utf-8"?>
<sst xmlns="http://schemas.openxmlformats.org/spreadsheetml/2006/main" count="576" uniqueCount="184">
  <si>
    <t>1 п/г</t>
  </si>
  <si>
    <t>2 п/г</t>
  </si>
  <si>
    <t>мкр.Красный Октябрь</t>
  </si>
  <si>
    <t>пос.Вольгинский</t>
  </si>
  <si>
    <t>пос.Содышка</t>
  </si>
  <si>
    <t>Филиал</t>
  </si>
  <si>
    <t>Гороховецкий филиал</t>
  </si>
  <si>
    <t>ТЭК-3 (ОАО «ГТК»)</t>
  </si>
  <si>
    <t>ТЭК-4 (ОАО «ГСЗ»)</t>
  </si>
  <si>
    <t>г.Гусь-Хрустальный</t>
  </si>
  <si>
    <t>г.Гусь-Хрустальный, в т.ч</t>
  </si>
  <si>
    <t>ТЭК-2 (ООО «БауТекс»)</t>
  </si>
  <si>
    <t>г.Киржач</t>
  </si>
  <si>
    <t>г.Ковров</t>
  </si>
  <si>
    <t>г.Ковров (ООО "КЭТК")</t>
  </si>
  <si>
    <t>г.Гусь-Хрустальный (от ТЭК-2)</t>
  </si>
  <si>
    <t>Петушинский филиал</t>
  </si>
  <si>
    <t>г.Лакинск</t>
  </si>
  <si>
    <t>о.Муром</t>
  </si>
  <si>
    <t>Селивановский филиал</t>
  </si>
  <si>
    <t>г.Собинка</t>
  </si>
  <si>
    <t>д.Пенкино, Камешковский р-н</t>
  </si>
  <si>
    <t>САХ, г.Владимир</t>
  </si>
  <si>
    <t>мкр.Пиганово, г.Владимир</t>
  </si>
  <si>
    <t>т/б "Ладога", г.Владимир</t>
  </si>
  <si>
    <t>Петушинский филиал, в т.ч.</t>
  </si>
  <si>
    <t>г.Петушки</t>
  </si>
  <si>
    <t>г.Покров</t>
  </si>
  <si>
    <t>Нагорное СП</t>
  </si>
  <si>
    <t>Пекшинское СП</t>
  </si>
  <si>
    <t>Петушинское СП</t>
  </si>
  <si>
    <t>компонент вода</t>
  </si>
  <si>
    <t>компонент тепло</t>
  </si>
  <si>
    <t>Открытая система теплоснабжения</t>
  </si>
  <si>
    <t>Тариф на ГВС (закрытая система теплоснабжения)</t>
  </si>
  <si>
    <t>период регулирования</t>
  </si>
  <si>
    <t>2017 - 2021</t>
  </si>
  <si>
    <t>2016 - 2018</t>
  </si>
  <si>
    <t>2017 - 2019</t>
  </si>
  <si>
    <t>Постановление ДЦиТ</t>
  </si>
  <si>
    <t>от 19.12.2017 г. № 59/92</t>
  </si>
  <si>
    <t>от 19.12.2017 г. № 59/87</t>
  </si>
  <si>
    <t>от 18.12.2017 г. № 58/1</t>
  </si>
  <si>
    <t>от 18.12.2017 г. № 58/14</t>
  </si>
  <si>
    <t>от 18.12.2017 г. № 58/15</t>
  </si>
  <si>
    <t>от 18.12.2017 г. № 58/3</t>
  </si>
  <si>
    <t>от 18.12.2017 г. № 58/2</t>
  </si>
  <si>
    <t>от 18.12.2017 г. № 58/11</t>
  </si>
  <si>
    <t>от 19.12.2017 г. № 59/90</t>
  </si>
  <si>
    <t>от 19.12.2017 г. № 59/88</t>
  </si>
  <si>
    <t>от 19.12.2017 г. № 59/93</t>
  </si>
  <si>
    <t>от 19.12.2017 г. № 59/89</t>
  </si>
  <si>
    <t>от 18.12.2017 г. № 58/13</t>
  </si>
  <si>
    <t>от 18.12.2017 г. № 58/12</t>
  </si>
  <si>
    <t>от 18.12.2017 г. № 58/9</t>
  </si>
  <si>
    <t>от 18.12.2017 г. № 58/8</t>
  </si>
  <si>
    <t>от 19.12.2017 г. № 59/91</t>
  </si>
  <si>
    <t>от 18.12.2017 г. № 58/18</t>
  </si>
  <si>
    <t>от 18.12.2017 г. № 58/17</t>
  </si>
  <si>
    <t>от 18.12.2017 г. № 58/16</t>
  </si>
  <si>
    <t>от 18.12.2017 г. № 58/6</t>
  </si>
  <si>
    <t>от 18.12.2017 г. № 58/4</t>
  </si>
  <si>
    <t>от 18.12.2017 г. № 58/7, от 18.12.2017 г. №58/5</t>
  </si>
  <si>
    <t>от 18.12.2017 г. № 58/10</t>
  </si>
  <si>
    <t>от 19.12.2017 г. № 59/94</t>
  </si>
  <si>
    <t>Для населения (с учетом НДС)</t>
  </si>
  <si>
    <t>Для потребителей, в случае отсутствия  дифференциации тарифов по схеме подключения (без учета НДС)</t>
  </si>
  <si>
    <t>Тариф на теловую энергию (до конечного потребителя), руб./Гкал</t>
  </si>
  <si>
    <t>Тариф на теловую энергию (на коллекторах источника), руб./Гкал (без учета НДС)</t>
  </si>
  <si>
    <t>Тариф на передачу тепловой энергии, руб./Гкал (без учета НДС)</t>
  </si>
  <si>
    <t>Тариф на компенсацию потерь, руб./Гкал (без учета НДС)</t>
  </si>
  <si>
    <t>установленные ДЦиТ,</t>
  </si>
  <si>
    <t xml:space="preserve">Тарифы ООО "Владимиртеплогаз",  </t>
  </si>
  <si>
    <t xml:space="preserve"> на тепловую энергию, теплоноситель и горячее водоснабжение,</t>
  </si>
  <si>
    <t xml:space="preserve"> на текущий долгосрочный период регулирования</t>
  </si>
  <si>
    <t>от 20.12.2017 г. № 60/10</t>
  </si>
  <si>
    <t>от 20.12.2017 г. № 60/11</t>
  </si>
  <si>
    <t>от 18.01.2018 №2/3</t>
  </si>
  <si>
    <t>от 18.01.2018 №2/4</t>
  </si>
  <si>
    <t>от 18.01.2018 №2/5</t>
  </si>
  <si>
    <t>от 18.01.2018 №2/6</t>
  </si>
  <si>
    <t>от 18.01.2018 №2/7</t>
  </si>
  <si>
    <t>от 18.01.2018 №2/8</t>
  </si>
  <si>
    <t>от 18.01.2018 №2/9</t>
  </si>
  <si>
    <t>от 18.01.2018 №2/10</t>
  </si>
  <si>
    <t>от 18.01.2018 №2/11</t>
  </si>
  <si>
    <t>от 18.01.2018 №2/16</t>
  </si>
  <si>
    <t>от 18.01.2018 №2/12</t>
  </si>
  <si>
    <t>от 18.01.2018 №2/14</t>
  </si>
  <si>
    <t>от 18.01.2018 №2/13</t>
  </si>
  <si>
    <t>от 18.01.2018 №2/15</t>
  </si>
  <si>
    <t>от 18.01.2018 №2/17</t>
  </si>
  <si>
    <t>от 18.01.2018 №2/18</t>
  </si>
  <si>
    <t>Тариф на теплоноситель (закрытая система теплоснабжения), руб/куб.м. (без учета НДС)</t>
  </si>
  <si>
    <t>Для потребителей, руб/куб.м, руб./Гкал (без учета НДС)</t>
  </si>
  <si>
    <t>Для населения, руб/куб.м, руб./Гкал (с учетом НДС)</t>
  </si>
  <si>
    <t>рост %</t>
  </si>
  <si>
    <t>рост</t>
  </si>
  <si>
    <t>от 05.04.2018 г. № 10/1 (изм.в пост. от 18.12.2017 г. №58/15)</t>
  </si>
  <si>
    <t>пос.Вольгинский (до 05.04.2018)</t>
  </si>
  <si>
    <t>пос.Вольгинский (с 05.04.2018)</t>
  </si>
  <si>
    <t>-</t>
  </si>
  <si>
    <t>д.Переложниково (ДИП) Селивановский филиал</t>
  </si>
  <si>
    <t>от 01.03.2018 г. № 6/1</t>
  </si>
  <si>
    <t>2018 - 2021</t>
  </si>
  <si>
    <t>от 14.06.2018 г. № 20/1</t>
  </si>
  <si>
    <t>мкр.Энергетик, г.Владимир            (с 19.06.2018)</t>
  </si>
  <si>
    <t>г.Гороховец (до 17.10.2018)</t>
  </si>
  <si>
    <t>г.Гороховец (с 17.10.2018)</t>
  </si>
  <si>
    <t>от 11.10.2018 г. № 39/5 (изм.в пост. от 18.12.2017 г. № 58/3)</t>
  </si>
  <si>
    <t>от 11.10.2018г. №39/1 (изм. в пост. от 18.12.2017г. №58/3)</t>
  </si>
  <si>
    <t>Гороховецкий филиал                             (изменения с 17.10.2018)</t>
  </si>
  <si>
    <t>2019 - 2021</t>
  </si>
  <si>
    <t>2019 - 2023</t>
  </si>
  <si>
    <t>Тариф на теплоноситель (при открытой системе теплоснабжения), руб/куб.м. (без учета НДС)</t>
  </si>
  <si>
    <t>от 20.12.2018 №53/70</t>
  </si>
  <si>
    <t>от 20.12.2018 №53/69</t>
  </si>
  <si>
    <t>от 20.12.2018 №53/68</t>
  </si>
  <si>
    <t>от 20.12.2018 №53/67</t>
  </si>
  <si>
    <t>от 20.12.2018 №53/66</t>
  </si>
  <si>
    <t>от 20.12.2018 №53/65</t>
  </si>
  <si>
    <t>от 20.12.2018 №53/64</t>
  </si>
  <si>
    <t>от 20.12.2018 №53/63</t>
  </si>
  <si>
    <t>от 20.12.2018 №53/62</t>
  </si>
  <si>
    <t>от 20.12.2018 №53/61</t>
  </si>
  <si>
    <t>от 20.12.2018 №53/60</t>
  </si>
  <si>
    <t>от 20.12.2018 №53/59</t>
  </si>
  <si>
    <t>от 20.12.2018 №53/58</t>
  </si>
  <si>
    <t>от 20.12.2018 №53/57</t>
  </si>
  <si>
    <t>от 20.12.2018 №53/56</t>
  </si>
  <si>
    <t>от 20.12.2018 №53/55</t>
  </si>
  <si>
    <t>от 20.12.2018 №53/53</t>
  </si>
  <si>
    <t>от 20.12.2018 №53/54</t>
  </si>
  <si>
    <t>от 20.12.2018 №53/51</t>
  </si>
  <si>
    <t>от 20.12.2018 №53/52</t>
  </si>
  <si>
    <t>от 20.12.2018 №53/49</t>
  </si>
  <si>
    <t>от 20.12.2018 №53/47</t>
  </si>
  <si>
    <t>от 20.12.2018 №53/48</t>
  </si>
  <si>
    <t>от 20.12.2018 №53/46</t>
  </si>
  <si>
    <t>от 20.12.2018 №53/44</t>
  </si>
  <si>
    <t>от 20.12.2018 №53/45</t>
  </si>
  <si>
    <t>от 20.12.2018 №53/43</t>
  </si>
  <si>
    <t>от 20.12.2018 №53/42</t>
  </si>
  <si>
    <t>от 20.12.2018 №53/41</t>
  </si>
  <si>
    <t>от 20.12.2018 №53/40</t>
  </si>
  <si>
    <t>ст.контур</t>
  </si>
  <si>
    <t>жилэкс</t>
  </si>
  <si>
    <t>от 20.12.2018 №53/39</t>
  </si>
  <si>
    <t>КЭМЗ, Тепло</t>
  </si>
  <si>
    <t>от 20.12.2018 №53/38</t>
  </si>
  <si>
    <t>от 20.12.2018 №53/36</t>
  </si>
  <si>
    <t>от 20.12.2018 №53/35</t>
  </si>
  <si>
    <t>от 20.12.2018 №53/34</t>
  </si>
  <si>
    <t>от 20.12.2018 №53/33</t>
  </si>
  <si>
    <t>от 20.12.2018 №53/32</t>
  </si>
  <si>
    <t>от 20.12.2018 №53/31</t>
  </si>
  <si>
    <t>от 20.12.2018 №53/30</t>
  </si>
  <si>
    <t>от 20.12.2018 №53/29</t>
  </si>
  <si>
    <t>от 20.12.2018 №53/28</t>
  </si>
  <si>
    <t>от 20.12.2018 №53/27</t>
  </si>
  <si>
    <t>от 20.12.2018 №53/26</t>
  </si>
  <si>
    <t>от 20.12.2018 №53/25</t>
  </si>
  <si>
    <t xml:space="preserve"> на тепловую энергию, теплоноситель, передачу тепловой энергии, компенсацию потерь </t>
  </si>
  <si>
    <t>и горячее водоснабжение в закрытых и открытых системах,</t>
  </si>
  <si>
    <t>г.Гороховец (до 18.03.2019)</t>
  </si>
  <si>
    <t>г.Гороховец (с 18.03.2019)</t>
  </si>
  <si>
    <t>от 14.03.2019 №10/2</t>
  </si>
  <si>
    <t>Нагорное СП (до 04.04.2019г.)</t>
  </si>
  <si>
    <t>Нагорное СП (с 04.04.2019г.)</t>
  </si>
  <si>
    <t>от 20.12.2018 №53/50,           от 29.03.2019 №13/4 (изм. в пост. №53/50 от 20.12.2018г.)</t>
  </si>
  <si>
    <t>13.09.2019-31.12.2019</t>
  </si>
  <si>
    <t>от 03.09.2019</t>
  </si>
  <si>
    <t>г. Киржач мкр. Кр. Октябрь (ИП Трелюдин В.А.)</t>
  </si>
  <si>
    <t>от 10.10.2019 №36/1</t>
  </si>
  <si>
    <t>с. Гавриловское  МО Селецкое  сельское поселение Суздальского р-на</t>
  </si>
  <si>
    <t>от 10.10.2019 №36/2</t>
  </si>
  <si>
    <t>с. Сновицы МО Новоалександровское сельское поселениеи п. Боголюбово МО Боголюбовское сельское поселение Суздальского р-на</t>
  </si>
  <si>
    <r>
      <t xml:space="preserve">с. Сновицы                                                                </t>
    </r>
    <r>
      <rPr>
        <i/>
        <sz val="11"/>
        <color theme="1"/>
        <rFont val="Times New Roman"/>
        <family val="1"/>
        <charset val="204"/>
      </rPr>
      <t>МО Новоалександровское сельское поселение,</t>
    </r>
    <r>
      <rPr>
        <sz val="11"/>
        <color theme="1"/>
        <rFont val="Times New Roman"/>
        <family val="1"/>
        <charset val="204"/>
      </rPr>
      <t xml:space="preserve">                                                    п. Боголюбово                                                          </t>
    </r>
    <r>
      <rPr>
        <i/>
        <sz val="11"/>
        <color theme="1"/>
        <rFont val="Times New Roman"/>
        <family val="1"/>
        <charset val="204"/>
      </rPr>
      <t>МО Боголюбовское сельское поселение Суздальского р-на</t>
    </r>
  </si>
  <si>
    <t>с. Сновицы                                                                МО Новоалександровское сельское поселение,                                                    п. Боголюбово                                                          МО Боголюбовское сельское поселение Суздальского р-на</t>
  </si>
  <si>
    <t>от 03.12.2019 № 45/25</t>
  </si>
  <si>
    <t>от 03.12.2019 № 45/23</t>
  </si>
  <si>
    <t>2019-2022</t>
  </si>
  <si>
    <t>от 03.12.2019 № 45/21</t>
  </si>
  <si>
    <t>с.Торчино, п.Новый, п. Красногвардейский, с. Новоалександрово, с.Новое,              с. Павловское, п.Садовый Суздальского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</si>
</sst>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8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/>
    </xf>
    <xf numFmtId="4" fontId="2" fillId="0" borderId="21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" fontId="2" fillId="0" borderId="44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46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2" fillId="0" borderId="38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6" xfId="0" applyNumberFormat="1" applyFont="1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58" xfId="0" applyNumberFormat="1" applyFont="1" applyBorder="1" applyAlignment="1">
      <alignment vertical="center"/>
    </xf>
    <xf numFmtId="2" fontId="2" fillId="0" borderId="56" xfId="0" applyNumberFormat="1" applyFont="1" applyBorder="1" applyAlignment="1">
      <alignment vertical="center"/>
    </xf>
    <xf numFmtId="2" fontId="2" fillId="0" borderId="58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2" fontId="2" fillId="0" borderId="62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" fontId="2" fillId="0" borderId="55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vertical="center"/>
    </xf>
    <xf numFmtId="10" fontId="6" fillId="0" borderId="23" xfId="0" applyNumberFormat="1" applyFont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10" fontId="6" fillId="0" borderId="2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10" fontId="6" fillId="0" borderId="57" xfId="0" applyNumberFormat="1" applyFont="1" applyBorder="1" applyAlignment="1">
      <alignment vertical="center"/>
    </xf>
    <xf numFmtId="10" fontId="6" fillId="0" borderId="58" xfId="0" applyNumberFormat="1" applyFont="1" applyBorder="1" applyAlignment="1">
      <alignment vertical="center"/>
    </xf>
    <xf numFmtId="10" fontId="6" fillId="0" borderId="6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10" fontId="6" fillId="0" borderId="55" xfId="0" applyNumberFormat="1" applyFont="1" applyBorder="1" applyAlignment="1">
      <alignment vertical="center"/>
    </xf>
    <xf numFmtId="0" fontId="3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10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3" xfId="0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2" fontId="2" fillId="0" borderId="36" xfId="0" applyNumberFormat="1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10" fontId="6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2" fontId="2" fillId="0" borderId="1" xfId="0" applyNumberFormat="1" applyFont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10" fontId="6" fillId="0" borderId="21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10" fontId="6" fillId="0" borderId="21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vertical="center" wrapText="1"/>
    </xf>
    <xf numFmtId="10" fontId="6" fillId="0" borderId="0" xfId="0" applyNumberFormat="1" applyFont="1" applyBorder="1" applyAlignment="1">
      <alignment horizontal="right" vertical="center"/>
    </xf>
    <xf numFmtId="4" fontId="2" fillId="0" borderId="72" xfId="0" applyNumberFormat="1" applyFont="1" applyBorder="1" applyAlignment="1">
      <alignment horizontal="right" vertical="center"/>
    </xf>
    <xf numFmtId="0" fontId="2" fillId="0" borderId="69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10" fontId="6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0" fontId="6" fillId="0" borderId="8" xfId="0" applyNumberFormat="1" applyFont="1" applyBorder="1" applyAlignment="1">
      <alignment vertical="center"/>
    </xf>
    <xf numFmtId="10" fontId="6" fillId="0" borderId="2" xfId="0" applyNumberFormat="1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4" fontId="2" fillId="0" borderId="70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" fontId="2" fillId="0" borderId="63" xfId="0" applyNumberFormat="1" applyFont="1" applyBorder="1" applyAlignment="1">
      <alignment horizontal="right" vertical="center" wrapText="1"/>
    </xf>
    <xf numFmtId="4" fontId="2" fillId="0" borderId="64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2" fontId="2" fillId="0" borderId="3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indent="3"/>
    </xf>
    <xf numFmtId="0" fontId="2" fillId="0" borderId="59" xfId="0" applyFont="1" applyBorder="1" applyAlignment="1">
      <alignment horizontal="left" vertical="center" indent="3"/>
    </xf>
    <xf numFmtId="0" fontId="2" fillId="0" borderId="4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" fontId="2" fillId="0" borderId="63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10" fontId="6" fillId="0" borderId="39" xfId="0" applyNumberFormat="1" applyFont="1" applyBorder="1" applyAlignment="1">
      <alignment horizontal="center" vertical="center"/>
    </xf>
    <xf numFmtId="10" fontId="6" fillId="0" borderId="4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4" fontId="2" fillId="0" borderId="6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6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4" fontId="2" fillId="0" borderId="6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68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73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66" xfId="0" applyNumberFormat="1" applyFont="1" applyBorder="1" applyAlignment="1">
      <alignment horizontal="right" vertical="center"/>
    </xf>
    <xf numFmtId="10" fontId="6" fillId="0" borderId="63" xfId="0" applyNumberFormat="1" applyFont="1" applyBorder="1" applyAlignment="1">
      <alignment horizontal="right" vertical="center"/>
    </xf>
    <xf numFmtId="10" fontId="6" fillId="0" borderId="24" xfId="0" applyNumberFormat="1" applyFont="1" applyBorder="1" applyAlignment="1">
      <alignment horizontal="right" vertical="center"/>
    </xf>
    <xf numFmtId="4" fontId="2" fillId="0" borderId="7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10" fontId="6" fillId="0" borderId="64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142"/>
  <sheetViews>
    <sheetView view="pageBreakPreview" topLeftCell="A86" zoomScale="85" zoomScaleNormal="85" zoomScaleSheetLayoutView="85" workbookViewId="0">
      <selection activeCell="E56" sqref="E56:G56"/>
    </sheetView>
  </sheetViews>
  <sheetFormatPr defaultRowHeight="15" x14ac:dyDescent="0.25"/>
  <cols>
    <col min="1" max="1" width="9.140625" style="2"/>
    <col min="2" max="2" width="28.7109375" style="2" customWidth="1"/>
    <col min="3" max="3" width="16.140625" style="3" customWidth="1"/>
    <col min="4" max="4" width="26.42578125" style="3" customWidth="1"/>
    <col min="5" max="17" width="10.85546875" style="2" customWidth="1"/>
    <col min="18" max="18" width="10" style="2" customWidth="1"/>
    <col min="19" max="19" width="28.28515625" style="2" customWidth="1"/>
    <col min="20" max="21" width="16.42578125" style="3" customWidth="1"/>
    <col min="22" max="25" width="13.28515625" style="2" customWidth="1"/>
    <col min="26" max="29" width="12.140625" style="2" customWidth="1"/>
    <col min="30" max="31" width="9.5703125" style="2" bestFit="1" customWidth="1"/>
    <col min="32" max="16384" width="9.140625" style="2"/>
  </cols>
  <sheetData>
    <row r="1" spans="2:33" ht="18.75" x14ac:dyDescent="0.25">
      <c r="B1" s="328" t="s">
        <v>72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2:33" ht="18.75" x14ac:dyDescent="0.25">
      <c r="B2" s="328" t="s">
        <v>73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2:33" ht="18.75" x14ac:dyDescent="0.25">
      <c r="B3" s="328" t="s">
        <v>71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2:33" ht="18.75" x14ac:dyDescent="0.25">
      <c r="B4" s="328" t="s">
        <v>74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2:33" ht="15" customHeight="1" thickBot="1" x14ac:dyDescent="0.3">
      <c r="P5" s="6"/>
      <c r="Q5" s="6"/>
    </row>
    <row r="6" spans="2:33" s="1" customFormat="1" ht="24.75" customHeight="1" thickBot="1" x14ac:dyDescent="0.3">
      <c r="B6" s="288" t="s">
        <v>68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90"/>
      <c r="S6" s="2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3" ht="19.5" customHeight="1" x14ac:dyDescent="0.25">
      <c r="B7" s="335" t="s">
        <v>5</v>
      </c>
      <c r="C7" s="322" t="s">
        <v>35</v>
      </c>
      <c r="D7" s="250" t="s">
        <v>39</v>
      </c>
      <c r="E7" s="329">
        <v>2016</v>
      </c>
      <c r="F7" s="235"/>
      <c r="G7" s="234">
        <v>2017</v>
      </c>
      <c r="H7" s="293"/>
      <c r="I7" s="273">
        <v>2018</v>
      </c>
      <c r="J7" s="274"/>
      <c r="K7" s="275"/>
      <c r="L7" s="234">
        <v>2019</v>
      </c>
      <c r="M7" s="293"/>
      <c r="N7" s="329">
        <v>2020</v>
      </c>
      <c r="O7" s="235"/>
      <c r="P7" s="234">
        <v>2021</v>
      </c>
      <c r="Q7" s="293"/>
    </row>
    <row r="8" spans="2:33" s="1" customFormat="1" ht="19.5" customHeight="1" thickBot="1" x14ac:dyDescent="0.3">
      <c r="B8" s="336"/>
      <c r="C8" s="323"/>
      <c r="D8" s="252"/>
      <c r="E8" s="24" t="s">
        <v>0</v>
      </c>
      <c r="F8" s="31" t="s">
        <v>1</v>
      </c>
      <c r="G8" s="35" t="s">
        <v>0</v>
      </c>
      <c r="H8" s="20" t="s">
        <v>1</v>
      </c>
      <c r="I8" s="24" t="s">
        <v>0</v>
      </c>
      <c r="J8" s="31" t="s">
        <v>1</v>
      </c>
      <c r="K8" s="108" t="s">
        <v>96</v>
      </c>
      <c r="L8" s="35" t="s">
        <v>0</v>
      </c>
      <c r="M8" s="20" t="s">
        <v>1</v>
      </c>
      <c r="N8" s="24" t="s">
        <v>0</v>
      </c>
      <c r="O8" s="31" t="s">
        <v>1</v>
      </c>
      <c r="P8" s="35" t="s">
        <v>0</v>
      </c>
      <c r="Q8" s="20" t="s">
        <v>1</v>
      </c>
      <c r="S8" s="2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3" ht="19.5" customHeight="1" x14ac:dyDescent="0.25">
      <c r="B9" s="18" t="s">
        <v>24</v>
      </c>
      <c r="C9" s="21" t="s">
        <v>36</v>
      </c>
      <c r="D9" s="28" t="s">
        <v>41</v>
      </c>
      <c r="E9" s="25"/>
      <c r="F9" s="32"/>
      <c r="G9" s="36">
        <v>1360.5</v>
      </c>
      <c r="H9" s="19">
        <v>3412.11</v>
      </c>
      <c r="I9" s="25">
        <v>3412.11</v>
      </c>
      <c r="J9" s="32">
        <v>3520.83</v>
      </c>
      <c r="K9" s="111">
        <f>J9/I9</f>
        <v>1.0318629821430141</v>
      </c>
      <c r="L9" s="36">
        <f>J9</f>
        <v>3520.83</v>
      </c>
      <c r="M9" s="19">
        <v>3641.56</v>
      </c>
      <c r="N9" s="25">
        <f>M9</f>
        <v>3641.56</v>
      </c>
      <c r="O9" s="32">
        <v>3714.04</v>
      </c>
      <c r="P9" s="36">
        <f>O9</f>
        <v>3714.04</v>
      </c>
      <c r="Q9" s="19">
        <v>3779.39</v>
      </c>
    </row>
    <row r="10" spans="2:33" ht="19.5" customHeight="1" x14ac:dyDescent="0.25">
      <c r="B10" s="12" t="s">
        <v>23</v>
      </c>
      <c r="C10" s="22" t="s">
        <v>36</v>
      </c>
      <c r="D10" s="29" t="s">
        <v>41</v>
      </c>
      <c r="E10" s="26"/>
      <c r="F10" s="33"/>
      <c r="G10" s="37">
        <v>1360.5</v>
      </c>
      <c r="H10" s="15">
        <v>2150.4699999999998</v>
      </c>
      <c r="I10" s="26">
        <v>2150.4699999999998</v>
      </c>
      <c r="J10" s="33">
        <v>2212.9899999999998</v>
      </c>
      <c r="K10" s="109">
        <f t="shared" ref="K10:K16" si="0">J10/I10</f>
        <v>1.0290727143368659</v>
      </c>
      <c r="L10" s="37">
        <f t="shared" ref="L10:L16" si="1">J10</f>
        <v>2212.9899999999998</v>
      </c>
      <c r="M10" s="15">
        <v>2312.69</v>
      </c>
      <c r="N10" s="26">
        <f t="shared" ref="N10:N16" si="2">M10</f>
        <v>2312.69</v>
      </c>
      <c r="O10" s="33">
        <v>2380.09</v>
      </c>
      <c r="P10" s="37">
        <f>O10</f>
        <v>2380.09</v>
      </c>
      <c r="Q10" s="15">
        <v>2452.73</v>
      </c>
    </row>
    <row r="11" spans="2:33" ht="30" x14ac:dyDescent="0.25">
      <c r="B11" s="142" t="s">
        <v>106</v>
      </c>
      <c r="C11" s="22" t="s">
        <v>104</v>
      </c>
      <c r="D11" s="29" t="s">
        <v>105</v>
      </c>
      <c r="E11" s="48"/>
      <c r="F11" s="43"/>
      <c r="G11" s="26"/>
      <c r="H11" s="119"/>
      <c r="I11" s="122">
        <v>1349.18</v>
      </c>
      <c r="J11" s="119">
        <v>1397.28</v>
      </c>
      <c r="K11" s="109">
        <f>J11/I11</f>
        <v>1.0356512844839088</v>
      </c>
      <c r="L11" s="26">
        <f>J11</f>
        <v>1397.28</v>
      </c>
      <c r="M11" s="119">
        <v>1444.21</v>
      </c>
      <c r="N11" s="122">
        <f>M11</f>
        <v>1444.21</v>
      </c>
      <c r="O11" s="115">
        <v>1487.76</v>
      </c>
      <c r="P11" s="26">
        <f>O11</f>
        <v>1487.76</v>
      </c>
      <c r="Q11" s="115">
        <v>1532.67</v>
      </c>
      <c r="T11" s="2"/>
      <c r="U11" s="2"/>
    </row>
    <row r="12" spans="2:33" ht="19.5" customHeight="1" x14ac:dyDescent="0.25">
      <c r="B12" s="12" t="s">
        <v>10</v>
      </c>
      <c r="C12" s="337" t="s">
        <v>37</v>
      </c>
      <c r="D12" s="278" t="s">
        <v>75</v>
      </c>
      <c r="E12" s="317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9"/>
    </row>
    <row r="13" spans="2:33" ht="19.5" customHeight="1" x14ac:dyDescent="0.25">
      <c r="B13" s="13" t="s">
        <v>11</v>
      </c>
      <c r="C13" s="338"/>
      <c r="D13" s="279"/>
      <c r="E13" s="26">
        <v>1381.63</v>
      </c>
      <c r="F13" s="33">
        <v>1497.89</v>
      </c>
      <c r="G13" s="37">
        <f>F13</f>
        <v>1497.89</v>
      </c>
      <c r="H13" s="15">
        <v>1572.03</v>
      </c>
      <c r="I13" s="26">
        <v>1572.03</v>
      </c>
      <c r="J13" s="33">
        <v>1604.48</v>
      </c>
      <c r="K13" s="112">
        <f t="shared" si="0"/>
        <v>1.0206420997054764</v>
      </c>
      <c r="L13" s="40">
        <f>J13</f>
        <v>1604.48</v>
      </c>
      <c r="M13" s="16"/>
      <c r="N13" s="39"/>
      <c r="O13" s="41"/>
      <c r="P13" s="40"/>
      <c r="Q13" s="16"/>
    </row>
    <row r="14" spans="2:33" ht="19.5" customHeight="1" x14ac:dyDescent="0.25">
      <c r="B14" s="13" t="s">
        <v>7</v>
      </c>
      <c r="C14" s="338"/>
      <c r="D14" s="279"/>
      <c r="E14" s="26">
        <v>1223.78</v>
      </c>
      <c r="F14" s="33">
        <v>1262.8409999999999</v>
      </c>
      <c r="G14" s="37">
        <f>F14</f>
        <v>1262.8409999999999</v>
      </c>
      <c r="H14" s="15">
        <v>1289.74</v>
      </c>
      <c r="I14" s="26">
        <v>1289.74</v>
      </c>
      <c r="J14" s="33">
        <v>1344.97</v>
      </c>
      <c r="K14" s="112">
        <f t="shared" si="0"/>
        <v>1.0428225843968553</v>
      </c>
      <c r="L14" s="40">
        <f>J14</f>
        <v>1344.97</v>
      </c>
      <c r="M14" s="16"/>
      <c r="N14" s="39"/>
      <c r="O14" s="41"/>
      <c r="P14" s="40"/>
      <c r="Q14" s="16"/>
    </row>
    <row r="15" spans="2:33" ht="19.5" customHeight="1" x14ac:dyDescent="0.25">
      <c r="B15" s="13" t="s">
        <v>8</v>
      </c>
      <c r="C15" s="339"/>
      <c r="D15" s="280"/>
      <c r="E15" s="26">
        <v>1232.98</v>
      </c>
      <c r="F15" s="33">
        <v>1348.04</v>
      </c>
      <c r="G15" s="37">
        <f>F15</f>
        <v>1348.04</v>
      </c>
      <c r="H15" s="15">
        <v>1375.99</v>
      </c>
      <c r="I15" s="26">
        <v>1375.99</v>
      </c>
      <c r="J15" s="33">
        <v>1470.38</v>
      </c>
      <c r="K15" s="112">
        <f t="shared" si="0"/>
        <v>1.0685978822520512</v>
      </c>
      <c r="L15" s="40">
        <f>J15</f>
        <v>1470.38</v>
      </c>
      <c r="M15" s="16"/>
      <c r="N15" s="39"/>
      <c r="O15" s="41"/>
      <c r="P15" s="40"/>
      <c r="Q15" s="16"/>
    </row>
    <row r="16" spans="2:33" ht="19.5" customHeight="1" thickBot="1" x14ac:dyDescent="0.3">
      <c r="B16" s="14" t="s">
        <v>13</v>
      </c>
      <c r="C16" s="23" t="s">
        <v>36</v>
      </c>
      <c r="D16" s="30" t="s">
        <v>49</v>
      </c>
      <c r="E16" s="27"/>
      <c r="F16" s="34"/>
      <c r="G16" s="38">
        <v>1360.5</v>
      </c>
      <c r="H16" s="17">
        <v>1309.8699999999999</v>
      </c>
      <c r="I16" s="27">
        <v>1309.8699999999999</v>
      </c>
      <c r="J16" s="34">
        <v>1382.89</v>
      </c>
      <c r="K16" s="110">
        <f t="shared" si="0"/>
        <v>1.0557459900600825</v>
      </c>
      <c r="L16" s="38">
        <f t="shared" si="1"/>
        <v>1382.89</v>
      </c>
      <c r="M16" s="17">
        <v>1428.99</v>
      </c>
      <c r="N16" s="27">
        <f t="shared" si="2"/>
        <v>1428.99</v>
      </c>
      <c r="O16" s="34">
        <v>1471.78</v>
      </c>
      <c r="P16" s="38">
        <f>O16</f>
        <v>1471.78</v>
      </c>
      <c r="Q16" s="17">
        <v>1515.93</v>
      </c>
      <c r="S16" s="1"/>
      <c r="T16" s="5"/>
      <c r="U16" s="5"/>
      <c r="V16" s="1"/>
      <c r="W16" s="1"/>
      <c r="X16" s="1"/>
      <c r="Y16" s="1"/>
      <c r="AG16" s="6"/>
    </row>
    <row r="17" spans="2:33" ht="28.5" customHeight="1" thickBot="1" x14ac:dyDescent="0.25">
      <c r="C17" s="2"/>
      <c r="D17" s="2"/>
      <c r="Q17" s="4"/>
      <c r="S17" s="1"/>
      <c r="T17" s="5"/>
      <c r="U17" s="5"/>
      <c r="V17" s="1"/>
      <c r="W17" s="1"/>
      <c r="X17" s="1"/>
      <c r="Y17" s="1"/>
      <c r="AG17" s="6"/>
    </row>
    <row r="18" spans="2:33" ht="21.75" customHeight="1" thickBot="1" x14ac:dyDescent="0.3">
      <c r="B18" s="288" t="s">
        <v>67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90"/>
      <c r="S18" s="1"/>
      <c r="T18" s="5"/>
      <c r="U18" s="5"/>
      <c r="V18" s="1"/>
      <c r="W18" s="1"/>
      <c r="X18" s="1"/>
      <c r="Y18" s="1"/>
      <c r="AG18" s="6"/>
    </row>
    <row r="19" spans="2:33" s="1" customFormat="1" ht="23.25" customHeight="1" thickBot="1" x14ac:dyDescent="0.3">
      <c r="B19" s="332" t="s">
        <v>66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4"/>
    </row>
    <row r="20" spans="2:33" ht="18.75" customHeight="1" x14ac:dyDescent="0.25">
      <c r="B20" s="335" t="s">
        <v>5</v>
      </c>
      <c r="C20" s="322" t="s">
        <v>35</v>
      </c>
      <c r="D20" s="250" t="s">
        <v>39</v>
      </c>
      <c r="E20" s="234">
        <v>2016</v>
      </c>
      <c r="F20" s="293"/>
      <c r="G20" s="329">
        <v>2017</v>
      </c>
      <c r="H20" s="235"/>
      <c r="I20" s="273">
        <v>2018</v>
      </c>
      <c r="J20" s="274"/>
      <c r="K20" s="275"/>
      <c r="L20" s="329">
        <v>2019</v>
      </c>
      <c r="M20" s="235"/>
      <c r="N20" s="234">
        <v>2020</v>
      </c>
      <c r="O20" s="293"/>
      <c r="P20" s="329">
        <v>2021</v>
      </c>
      <c r="Q20" s="293"/>
    </row>
    <row r="21" spans="2:33" s="1" customFormat="1" ht="18.75" customHeight="1" thickBot="1" x14ac:dyDescent="0.3">
      <c r="B21" s="336"/>
      <c r="C21" s="323"/>
      <c r="D21" s="252"/>
      <c r="E21" s="35" t="s">
        <v>0</v>
      </c>
      <c r="F21" s="20" t="s">
        <v>1</v>
      </c>
      <c r="G21" s="24" t="s">
        <v>0</v>
      </c>
      <c r="H21" s="31" t="s">
        <v>1</v>
      </c>
      <c r="I21" s="35" t="s">
        <v>0</v>
      </c>
      <c r="J21" s="31" t="s">
        <v>1</v>
      </c>
      <c r="K21" s="108" t="s">
        <v>96</v>
      </c>
      <c r="L21" s="24" t="s">
        <v>0</v>
      </c>
      <c r="M21" s="31" t="s">
        <v>1</v>
      </c>
      <c r="N21" s="35" t="s">
        <v>0</v>
      </c>
      <c r="O21" s="20" t="s">
        <v>1</v>
      </c>
      <c r="P21" s="24" t="s">
        <v>0</v>
      </c>
      <c r="Q21" s="20" t="s">
        <v>1</v>
      </c>
    </row>
    <row r="22" spans="2:33" ht="18.75" customHeight="1" x14ac:dyDescent="0.25">
      <c r="B22" s="18" t="s">
        <v>22</v>
      </c>
      <c r="C22" s="21" t="s">
        <v>36</v>
      </c>
      <c r="D22" s="28" t="s">
        <v>41</v>
      </c>
      <c r="E22" s="52"/>
      <c r="F22" s="53"/>
      <c r="G22" s="25">
        <v>1360.5</v>
      </c>
      <c r="H22" s="32">
        <v>3340</v>
      </c>
      <c r="I22" s="36">
        <v>3340</v>
      </c>
      <c r="J22" s="32">
        <v>3454.15</v>
      </c>
      <c r="K22" s="111">
        <f>J22/I22</f>
        <v>1.0341766467065869</v>
      </c>
      <c r="L22" s="25">
        <f t="shared" ref="L22:L36" si="3">J22</f>
        <v>3454.15</v>
      </c>
      <c r="M22" s="32">
        <v>3572.7</v>
      </c>
      <c r="N22" s="36">
        <f t="shared" ref="N22:N36" si="4">M22</f>
        <v>3572.7</v>
      </c>
      <c r="O22" s="19">
        <v>3657.86</v>
      </c>
      <c r="P22" s="25">
        <f t="shared" ref="P22:P23" si="5">O22</f>
        <v>3657.86</v>
      </c>
      <c r="Q22" s="19">
        <v>3745.62</v>
      </c>
    </row>
    <row r="23" spans="2:33" ht="18.75" customHeight="1" x14ac:dyDescent="0.25">
      <c r="B23" s="44" t="s">
        <v>21</v>
      </c>
      <c r="C23" s="22" t="s">
        <v>36</v>
      </c>
      <c r="D23" s="29" t="s">
        <v>42</v>
      </c>
      <c r="E23" s="48"/>
      <c r="F23" s="43"/>
      <c r="G23" s="26">
        <v>1360.5</v>
      </c>
      <c r="H23" s="33">
        <v>1446.21</v>
      </c>
      <c r="I23" s="37">
        <v>1446.21</v>
      </c>
      <c r="J23" s="33">
        <v>1537.32</v>
      </c>
      <c r="K23" s="109">
        <f t="shared" ref="K23:K36" si="6">J23/I23</f>
        <v>1.0629991495011097</v>
      </c>
      <c r="L23" s="26">
        <f t="shared" si="3"/>
        <v>1537.32</v>
      </c>
      <c r="M23" s="33">
        <v>1634.22</v>
      </c>
      <c r="N23" s="37">
        <f t="shared" si="4"/>
        <v>1634.22</v>
      </c>
      <c r="O23" s="15">
        <v>1737.17</v>
      </c>
      <c r="P23" s="26">
        <f t="shared" si="5"/>
        <v>1737.17</v>
      </c>
      <c r="Q23" s="15">
        <v>1846.61</v>
      </c>
      <c r="T23" s="2"/>
      <c r="U23" s="2"/>
    </row>
    <row r="24" spans="2:33" ht="18.75" customHeight="1" x14ac:dyDescent="0.25">
      <c r="B24" s="330" t="s">
        <v>111</v>
      </c>
      <c r="C24" s="278" t="s">
        <v>36</v>
      </c>
      <c r="D24" s="29" t="s">
        <v>46</v>
      </c>
      <c r="E24" s="320"/>
      <c r="F24" s="296"/>
      <c r="G24" s="320">
        <v>2106.96</v>
      </c>
      <c r="H24" s="296">
        <v>2236.11</v>
      </c>
      <c r="I24" s="320">
        <v>2236.11</v>
      </c>
      <c r="J24" s="33">
        <v>2273.4499999999998</v>
      </c>
      <c r="K24" s="109">
        <f t="shared" si="6"/>
        <v>1.0166986418378343</v>
      </c>
      <c r="L24" s="26"/>
      <c r="M24" s="33"/>
      <c r="N24" s="37"/>
      <c r="O24" s="15"/>
      <c r="P24" s="26"/>
      <c r="Q24" s="15"/>
      <c r="T24" s="2"/>
      <c r="U24" s="2"/>
    </row>
    <row r="25" spans="2:33" ht="29.25" customHeight="1" x14ac:dyDescent="0.25">
      <c r="B25" s="331"/>
      <c r="C25" s="280"/>
      <c r="D25" s="160" t="s">
        <v>110</v>
      </c>
      <c r="E25" s="321"/>
      <c r="F25" s="298"/>
      <c r="G25" s="321"/>
      <c r="H25" s="298"/>
      <c r="I25" s="321"/>
      <c r="J25" s="119">
        <v>2365.04</v>
      </c>
      <c r="K25" s="109">
        <f>J25/I24</f>
        <v>1.0576581652959827</v>
      </c>
      <c r="L25" s="26">
        <f>J25</f>
        <v>2365.04</v>
      </c>
      <c r="M25" s="119">
        <v>2422.2199999999998</v>
      </c>
      <c r="N25" s="122">
        <f>M25</f>
        <v>2422.2199999999998</v>
      </c>
      <c r="O25" s="115">
        <v>2511.3000000000002</v>
      </c>
      <c r="P25" s="26">
        <f t="shared" ref="P25" si="7">O25</f>
        <v>2511.3000000000002</v>
      </c>
      <c r="Q25" s="115">
        <v>2599.2199999999998</v>
      </c>
      <c r="T25" s="2"/>
      <c r="U25" s="2"/>
    </row>
    <row r="26" spans="2:33" ht="18.75" customHeight="1" x14ac:dyDescent="0.25">
      <c r="B26" s="12" t="s">
        <v>9</v>
      </c>
      <c r="C26" s="22" t="s">
        <v>37</v>
      </c>
      <c r="D26" s="29" t="s">
        <v>75</v>
      </c>
      <c r="E26" s="37">
        <v>2359.5</v>
      </c>
      <c r="F26" s="15">
        <v>2359.5</v>
      </c>
      <c r="G26" s="26">
        <f>F26</f>
        <v>2359.5</v>
      </c>
      <c r="H26" s="33">
        <v>2505.79</v>
      </c>
      <c r="I26" s="37">
        <v>2505.79</v>
      </c>
      <c r="J26" s="33">
        <v>2688.71</v>
      </c>
      <c r="K26" s="109">
        <f t="shared" si="6"/>
        <v>1.0729989344677726</v>
      </c>
      <c r="L26" s="39">
        <f>J26</f>
        <v>2688.71</v>
      </c>
      <c r="M26" s="51"/>
      <c r="N26" s="48"/>
      <c r="O26" s="43"/>
      <c r="P26" s="47"/>
      <c r="Q26" s="43"/>
      <c r="T26" s="2"/>
      <c r="U26" s="2"/>
    </row>
    <row r="27" spans="2:33" ht="18.75" customHeight="1" x14ac:dyDescent="0.25">
      <c r="B27" s="44" t="s">
        <v>13</v>
      </c>
      <c r="C27" s="22" t="s">
        <v>36</v>
      </c>
      <c r="D27" s="29" t="s">
        <v>49</v>
      </c>
      <c r="E27" s="48"/>
      <c r="F27" s="43"/>
      <c r="G27" s="26">
        <v>1880.55</v>
      </c>
      <c r="H27" s="33">
        <v>1948.39</v>
      </c>
      <c r="I27" s="37">
        <v>1948.39</v>
      </c>
      <c r="J27" s="33">
        <v>2060.5700000000002</v>
      </c>
      <c r="K27" s="109">
        <f t="shared" si="6"/>
        <v>1.0575757420229011</v>
      </c>
      <c r="L27" s="26">
        <f t="shared" si="3"/>
        <v>2060.5700000000002</v>
      </c>
      <c r="M27" s="33">
        <v>2142</v>
      </c>
      <c r="N27" s="37">
        <f t="shared" si="4"/>
        <v>2142</v>
      </c>
      <c r="O27" s="15">
        <v>2202.88</v>
      </c>
      <c r="P27" s="26">
        <f>O27</f>
        <v>2202.88</v>
      </c>
      <c r="Q27" s="15">
        <v>2268.2199999999998</v>
      </c>
      <c r="T27" s="2"/>
      <c r="U27" s="2"/>
    </row>
    <row r="28" spans="2:33" ht="18.75" customHeight="1" x14ac:dyDescent="0.25">
      <c r="B28" s="12" t="s">
        <v>12</v>
      </c>
      <c r="C28" s="22" t="s">
        <v>37</v>
      </c>
      <c r="D28" s="29" t="s">
        <v>47</v>
      </c>
      <c r="E28" s="37">
        <v>2812.62</v>
      </c>
      <c r="F28" s="15">
        <v>2966.83</v>
      </c>
      <c r="G28" s="26">
        <f>F28</f>
        <v>2966.83</v>
      </c>
      <c r="H28" s="33">
        <v>2966.83</v>
      </c>
      <c r="I28" s="37">
        <v>2966.83</v>
      </c>
      <c r="J28" s="33">
        <v>3023.85</v>
      </c>
      <c r="K28" s="109">
        <f t="shared" si="6"/>
        <v>1.0192191665852104</v>
      </c>
      <c r="L28" s="39">
        <f>J28</f>
        <v>3023.85</v>
      </c>
      <c r="M28" s="51"/>
      <c r="N28" s="48"/>
      <c r="O28" s="43"/>
      <c r="P28" s="47"/>
      <c r="Q28" s="43"/>
      <c r="T28" s="2"/>
      <c r="U28" s="2"/>
    </row>
    <row r="29" spans="2:33" ht="18.75" customHeight="1" x14ac:dyDescent="0.25">
      <c r="B29" s="12" t="s">
        <v>2</v>
      </c>
      <c r="C29" s="22" t="s">
        <v>38</v>
      </c>
      <c r="D29" s="29" t="s">
        <v>53</v>
      </c>
      <c r="E29" s="48"/>
      <c r="F29" s="43"/>
      <c r="G29" s="26">
        <v>1731.26</v>
      </c>
      <c r="H29" s="33">
        <v>1796.74</v>
      </c>
      <c r="I29" s="37">
        <v>1796.74</v>
      </c>
      <c r="J29" s="33">
        <v>2001.01</v>
      </c>
      <c r="K29" s="109">
        <f t="shared" si="6"/>
        <v>1.1136892371739928</v>
      </c>
      <c r="L29" s="26">
        <f t="shared" si="3"/>
        <v>2001.01</v>
      </c>
      <c r="M29" s="33">
        <v>2133.36</v>
      </c>
      <c r="N29" s="40">
        <f>M29</f>
        <v>2133.36</v>
      </c>
      <c r="O29" s="16"/>
      <c r="P29" s="39"/>
      <c r="Q29" s="16"/>
      <c r="T29" s="2"/>
      <c r="U29" s="2"/>
    </row>
    <row r="30" spans="2:33" ht="18.75" customHeight="1" x14ac:dyDescent="0.25">
      <c r="B30" s="12" t="s">
        <v>17</v>
      </c>
      <c r="C30" s="22" t="s">
        <v>36</v>
      </c>
      <c r="D30" s="29" t="s">
        <v>55</v>
      </c>
      <c r="E30" s="48"/>
      <c r="F30" s="43"/>
      <c r="G30" s="26">
        <v>1871.88</v>
      </c>
      <c r="H30" s="33">
        <v>1968.35</v>
      </c>
      <c r="I30" s="37">
        <v>1968.35</v>
      </c>
      <c r="J30" s="33">
        <v>2000.06</v>
      </c>
      <c r="K30" s="109">
        <f t="shared" si="6"/>
        <v>1.0161099397972921</v>
      </c>
      <c r="L30" s="26">
        <f t="shared" si="3"/>
        <v>2000.06</v>
      </c>
      <c r="M30" s="33">
        <v>1983.43</v>
      </c>
      <c r="N30" s="37">
        <f t="shared" si="4"/>
        <v>1983.43</v>
      </c>
      <c r="O30" s="15">
        <v>2039.39</v>
      </c>
      <c r="P30" s="26">
        <f>O30</f>
        <v>2039.39</v>
      </c>
      <c r="Q30" s="15">
        <v>2098.4299999999998</v>
      </c>
      <c r="T30" s="2"/>
      <c r="U30" s="2"/>
    </row>
    <row r="31" spans="2:33" ht="18.75" customHeight="1" x14ac:dyDescent="0.25">
      <c r="B31" s="12" t="s">
        <v>18</v>
      </c>
      <c r="C31" s="22" t="s">
        <v>38</v>
      </c>
      <c r="D31" s="29" t="s">
        <v>57</v>
      </c>
      <c r="E31" s="48"/>
      <c r="F31" s="43"/>
      <c r="G31" s="26">
        <v>1798.44</v>
      </c>
      <c r="H31" s="33">
        <v>1867.68</v>
      </c>
      <c r="I31" s="37">
        <v>1867.68</v>
      </c>
      <c r="J31" s="33">
        <v>1983.22</v>
      </c>
      <c r="K31" s="109">
        <f t="shared" si="6"/>
        <v>1.0618628458836632</v>
      </c>
      <c r="L31" s="26">
        <f t="shared" si="3"/>
        <v>1983.22</v>
      </c>
      <c r="M31" s="33">
        <v>2054.54</v>
      </c>
      <c r="N31" s="40">
        <f>M31</f>
        <v>2054.54</v>
      </c>
      <c r="O31" s="43"/>
      <c r="P31" s="47"/>
      <c r="Q31" s="43"/>
      <c r="T31" s="2"/>
      <c r="U31" s="2"/>
    </row>
    <row r="32" spans="2:33" ht="18.75" customHeight="1" x14ac:dyDescent="0.25">
      <c r="B32" s="12" t="s">
        <v>16</v>
      </c>
      <c r="C32" s="22" t="s">
        <v>37</v>
      </c>
      <c r="D32" s="29" t="s">
        <v>59</v>
      </c>
      <c r="E32" s="37">
        <v>1876.27</v>
      </c>
      <c r="F32" s="15">
        <v>2002.45</v>
      </c>
      <c r="G32" s="26">
        <f>F32</f>
        <v>2002.45</v>
      </c>
      <c r="H32" s="33">
        <v>2104.86</v>
      </c>
      <c r="I32" s="37">
        <v>2104.86</v>
      </c>
      <c r="J32" s="33">
        <v>2320.17</v>
      </c>
      <c r="K32" s="109">
        <f t="shared" si="6"/>
        <v>1.1022918388871468</v>
      </c>
      <c r="L32" s="39">
        <f>J32</f>
        <v>2320.17</v>
      </c>
      <c r="M32" s="51"/>
      <c r="N32" s="48"/>
      <c r="O32" s="43"/>
      <c r="P32" s="47"/>
      <c r="Q32" s="43"/>
      <c r="T32" s="2"/>
      <c r="U32" s="2"/>
    </row>
    <row r="33" spans="2:21" ht="18.75" customHeight="1" x14ac:dyDescent="0.25">
      <c r="B33" s="12" t="s">
        <v>3</v>
      </c>
      <c r="C33" s="22" t="s">
        <v>38</v>
      </c>
      <c r="D33" s="29" t="s">
        <v>43</v>
      </c>
      <c r="E33" s="48"/>
      <c r="F33" s="15">
        <v>1522.1</v>
      </c>
      <c r="G33" s="26">
        <f>F33</f>
        <v>1522.1</v>
      </c>
      <c r="H33" s="33">
        <v>1624.08</v>
      </c>
      <c r="I33" s="37">
        <v>1624.08</v>
      </c>
      <c r="J33" s="33">
        <v>1780.16</v>
      </c>
      <c r="K33" s="109">
        <f t="shared" si="6"/>
        <v>1.0961036402147679</v>
      </c>
      <c r="L33" s="26">
        <f t="shared" si="3"/>
        <v>1780.16</v>
      </c>
      <c r="M33" s="33">
        <v>1826.81</v>
      </c>
      <c r="N33" s="40">
        <f>M33</f>
        <v>1826.81</v>
      </c>
      <c r="O33" s="43"/>
      <c r="P33" s="47"/>
      <c r="Q33" s="43"/>
      <c r="T33" s="2"/>
      <c r="U33" s="2"/>
    </row>
    <row r="34" spans="2:21" ht="18.75" customHeight="1" x14ac:dyDescent="0.25">
      <c r="B34" s="12" t="s">
        <v>19</v>
      </c>
      <c r="C34" s="22" t="s">
        <v>36</v>
      </c>
      <c r="D34" s="29" t="s">
        <v>61</v>
      </c>
      <c r="E34" s="48"/>
      <c r="F34" s="43"/>
      <c r="G34" s="26">
        <v>2349.2399999999998</v>
      </c>
      <c r="H34" s="33">
        <v>2497.2399999999998</v>
      </c>
      <c r="I34" s="37">
        <v>2497.2399999999998</v>
      </c>
      <c r="J34" s="33">
        <v>2654.57</v>
      </c>
      <c r="K34" s="109">
        <f t="shared" si="6"/>
        <v>1.0630015537153019</v>
      </c>
      <c r="L34" s="26">
        <f t="shared" si="3"/>
        <v>2654.57</v>
      </c>
      <c r="M34" s="33">
        <v>2821.81</v>
      </c>
      <c r="N34" s="37">
        <f t="shared" si="4"/>
        <v>2821.81</v>
      </c>
      <c r="O34" s="15">
        <v>2999.58</v>
      </c>
      <c r="P34" s="26">
        <f t="shared" ref="P34:P36" si="8">O34</f>
        <v>2999.58</v>
      </c>
      <c r="Q34" s="15">
        <v>3188.55</v>
      </c>
      <c r="T34" s="2"/>
      <c r="U34" s="2"/>
    </row>
    <row r="35" spans="2:21" ht="18.75" customHeight="1" x14ac:dyDescent="0.25">
      <c r="B35" s="12" t="s">
        <v>20</v>
      </c>
      <c r="C35" s="22" t="s">
        <v>36</v>
      </c>
      <c r="D35" s="29" t="s">
        <v>63</v>
      </c>
      <c r="E35" s="48"/>
      <c r="F35" s="43"/>
      <c r="G35" s="26">
        <v>1930.63</v>
      </c>
      <c r="H35" s="33">
        <v>2049.29</v>
      </c>
      <c r="I35" s="37">
        <v>2049.29</v>
      </c>
      <c r="J35" s="33">
        <v>2105.4</v>
      </c>
      <c r="K35" s="109">
        <f t="shared" si="6"/>
        <v>1.0273802146109141</v>
      </c>
      <c r="L35" s="26">
        <f t="shared" si="3"/>
        <v>2105.4</v>
      </c>
      <c r="M35" s="33">
        <v>2113.4</v>
      </c>
      <c r="N35" s="37">
        <f t="shared" si="4"/>
        <v>2113.4</v>
      </c>
      <c r="O35" s="15">
        <v>2115.89</v>
      </c>
      <c r="P35" s="26">
        <f t="shared" si="8"/>
        <v>2115.89</v>
      </c>
      <c r="Q35" s="15">
        <v>2175.5300000000002</v>
      </c>
      <c r="T35" s="2"/>
      <c r="U35" s="2"/>
    </row>
    <row r="36" spans="2:21" ht="18.75" customHeight="1" thickBot="1" x14ac:dyDescent="0.3">
      <c r="B36" s="46" t="s">
        <v>4</v>
      </c>
      <c r="C36" s="23" t="s">
        <v>36</v>
      </c>
      <c r="D36" s="30" t="s">
        <v>40</v>
      </c>
      <c r="E36" s="49"/>
      <c r="F36" s="50"/>
      <c r="G36" s="27">
        <v>1718.22</v>
      </c>
      <c r="H36" s="34">
        <v>1821.6</v>
      </c>
      <c r="I36" s="38">
        <v>1821.6</v>
      </c>
      <c r="J36" s="34">
        <v>1856.93</v>
      </c>
      <c r="K36" s="109">
        <f t="shared" si="6"/>
        <v>1.01939503732982</v>
      </c>
      <c r="L36" s="27">
        <f t="shared" si="3"/>
        <v>1856.93</v>
      </c>
      <c r="M36" s="34">
        <v>1910.97</v>
      </c>
      <c r="N36" s="38">
        <f t="shared" si="4"/>
        <v>1910.97</v>
      </c>
      <c r="O36" s="17">
        <v>1982.97</v>
      </c>
      <c r="P36" s="27">
        <f t="shared" si="8"/>
        <v>1982.97</v>
      </c>
      <c r="Q36" s="17">
        <v>2045</v>
      </c>
      <c r="T36" s="2"/>
      <c r="U36" s="2"/>
    </row>
    <row r="37" spans="2:21" s="1" customFormat="1" ht="23.25" customHeight="1" thickBot="1" x14ac:dyDescent="0.3">
      <c r="B37" s="332" t="s">
        <v>65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4"/>
      <c r="T37" s="5"/>
      <c r="U37" s="5"/>
    </row>
    <row r="38" spans="2:21" s="1" customFormat="1" ht="19.5" customHeight="1" x14ac:dyDescent="0.25">
      <c r="B38" s="276" t="str">
        <f>B20</f>
        <v>Филиал</v>
      </c>
      <c r="C38" s="250" t="str">
        <f>C20</f>
        <v>период регулирования</v>
      </c>
      <c r="D38" s="322" t="s">
        <v>39</v>
      </c>
      <c r="E38" s="234">
        <v>2016</v>
      </c>
      <c r="F38" s="293"/>
      <c r="G38" s="329">
        <v>2017</v>
      </c>
      <c r="H38" s="235"/>
      <c r="I38" s="273">
        <v>2018</v>
      </c>
      <c r="J38" s="274"/>
      <c r="K38" s="275"/>
      <c r="L38" s="329">
        <v>2019</v>
      </c>
      <c r="M38" s="235"/>
      <c r="N38" s="234">
        <v>2020</v>
      </c>
      <c r="O38" s="293"/>
      <c r="P38" s="329">
        <v>2021</v>
      </c>
      <c r="Q38" s="293"/>
      <c r="R38" s="2"/>
      <c r="T38" s="5"/>
      <c r="U38" s="5"/>
    </row>
    <row r="39" spans="2:21" s="1" customFormat="1" ht="19.5" customHeight="1" thickBot="1" x14ac:dyDescent="0.3">
      <c r="B39" s="277"/>
      <c r="C39" s="252"/>
      <c r="D39" s="323"/>
      <c r="E39" s="35" t="s">
        <v>0</v>
      </c>
      <c r="F39" s="20" t="s">
        <v>1</v>
      </c>
      <c r="G39" s="24" t="s">
        <v>0</v>
      </c>
      <c r="H39" s="31" t="s">
        <v>1</v>
      </c>
      <c r="I39" s="35" t="s">
        <v>0</v>
      </c>
      <c r="J39" s="31" t="s">
        <v>1</v>
      </c>
      <c r="K39" s="108" t="s">
        <v>96</v>
      </c>
      <c r="L39" s="24" t="s">
        <v>0</v>
      </c>
      <c r="M39" s="31" t="s">
        <v>1</v>
      </c>
      <c r="N39" s="35" t="s">
        <v>0</v>
      </c>
      <c r="O39" s="20" t="s">
        <v>1</v>
      </c>
      <c r="P39" s="24" t="s">
        <v>0</v>
      </c>
      <c r="Q39" s="20" t="s">
        <v>1</v>
      </c>
      <c r="R39" s="2"/>
      <c r="T39" s="5"/>
      <c r="U39" s="5"/>
    </row>
    <row r="40" spans="2:21" s="1" customFormat="1" ht="19.5" customHeight="1" x14ac:dyDescent="0.25">
      <c r="B40" s="79" t="str">
        <f>B23</f>
        <v>д.Пенкино, Камешковский р-н</v>
      </c>
      <c r="C40" s="75" t="str">
        <f>C23</f>
        <v>2017 - 2021</v>
      </c>
      <c r="D40" s="77" t="str">
        <f>D23</f>
        <v>от 18.12.2017 г. № 58/1</v>
      </c>
      <c r="E40" s="52"/>
      <c r="F40" s="53"/>
      <c r="G40" s="25">
        <f>G23*1.18</f>
        <v>1605.3899999999999</v>
      </c>
      <c r="H40" s="32">
        <f>H23*1.18</f>
        <v>1706.5277999999998</v>
      </c>
      <c r="I40" s="37">
        <f>I23*1.18</f>
        <v>1706.5277999999998</v>
      </c>
      <c r="J40" s="33">
        <f>J23*1.18</f>
        <v>1814.0375999999999</v>
      </c>
      <c r="K40" s="109">
        <f t="shared" ref="K40:K53" si="9">J40/I40</f>
        <v>1.0629991495011097</v>
      </c>
      <c r="L40" s="25">
        <f t="shared" ref="L40:Q40" si="10">L23*1.18</f>
        <v>1814.0375999999999</v>
      </c>
      <c r="M40" s="32">
        <f t="shared" si="10"/>
        <v>1928.3796</v>
      </c>
      <c r="N40" s="36">
        <f t="shared" si="10"/>
        <v>1928.3796</v>
      </c>
      <c r="O40" s="19">
        <f t="shared" si="10"/>
        <v>2049.8606</v>
      </c>
      <c r="P40" s="25">
        <f t="shared" si="10"/>
        <v>2049.8606</v>
      </c>
      <c r="Q40" s="19">
        <f t="shared" si="10"/>
        <v>2178.9997999999996</v>
      </c>
      <c r="T40" s="5"/>
      <c r="U40" s="5"/>
    </row>
    <row r="41" spans="2:21" s="1" customFormat="1" ht="19.5" customHeight="1" x14ac:dyDescent="0.25">
      <c r="B41" s="330" t="str">
        <f>B24</f>
        <v>Гороховецкий филиал                             (изменения с 17.10.2018)</v>
      </c>
      <c r="C41" s="278" t="s">
        <v>36</v>
      </c>
      <c r="D41" s="29" t="str">
        <f t="shared" ref="D41:D42" si="11">D24</f>
        <v>от 18.12.2017 г. № 58/2</v>
      </c>
      <c r="E41" s="320"/>
      <c r="F41" s="296"/>
      <c r="G41" s="320">
        <f t="shared" ref="G41:J41" si="12">G24*1.18</f>
        <v>2486.2127999999998</v>
      </c>
      <c r="H41" s="296">
        <f t="shared" si="12"/>
        <v>2638.6098000000002</v>
      </c>
      <c r="I41" s="320">
        <f t="shared" si="12"/>
        <v>2638.6098000000002</v>
      </c>
      <c r="J41" s="119">
        <f t="shared" si="12"/>
        <v>2682.6709999999998</v>
      </c>
      <c r="K41" s="109">
        <f t="shared" si="9"/>
        <v>1.0166986418378343</v>
      </c>
      <c r="L41" s="26"/>
      <c r="M41" s="119"/>
      <c r="N41" s="122"/>
      <c r="O41" s="115"/>
      <c r="P41" s="26"/>
      <c r="Q41" s="115"/>
      <c r="R41" s="2"/>
      <c r="T41" s="5"/>
      <c r="U41" s="5"/>
    </row>
    <row r="42" spans="2:21" s="1" customFormat="1" ht="30.75" customHeight="1" x14ac:dyDescent="0.25">
      <c r="B42" s="331"/>
      <c r="C42" s="280"/>
      <c r="D42" s="160" t="str">
        <f t="shared" si="11"/>
        <v>от 11.10.2018г. №39/1 (изм. в пост. от 18.12.2017г. №58/3)</v>
      </c>
      <c r="E42" s="321"/>
      <c r="F42" s="298"/>
      <c r="G42" s="321"/>
      <c r="H42" s="298"/>
      <c r="I42" s="321"/>
      <c r="J42" s="119">
        <f>J25*1.18</f>
        <v>2790.7471999999998</v>
      </c>
      <c r="K42" s="109">
        <f>J42/I41</f>
        <v>1.0576581652959827</v>
      </c>
      <c r="L42" s="26">
        <f>L25*1.18</f>
        <v>2790.7471999999998</v>
      </c>
      <c r="M42" s="119">
        <f>M25*1.2</f>
        <v>2906.6639999999998</v>
      </c>
      <c r="N42" s="122">
        <f t="shared" ref="N42:Q42" si="13">N25*1.2</f>
        <v>2906.6639999999998</v>
      </c>
      <c r="O42" s="115">
        <f t="shared" si="13"/>
        <v>3013.56</v>
      </c>
      <c r="P42" s="26">
        <f t="shared" si="13"/>
        <v>3013.56</v>
      </c>
      <c r="Q42" s="115">
        <f t="shared" si="13"/>
        <v>3119.0639999999999</v>
      </c>
      <c r="R42" s="2"/>
      <c r="T42" s="5"/>
      <c r="U42" s="5"/>
    </row>
    <row r="43" spans="2:21" s="1" customFormat="1" ht="19.5" customHeight="1" x14ac:dyDescent="0.25">
      <c r="B43" s="54" t="str">
        <f t="shared" ref="B43:C53" si="14">B26</f>
        <v>г.Гусь-Хрустальный</v>
      </c>
      <c r="C43" s="29" t="str">
        <f t="shared" si="14"/>
        <v>2016 - 2018</v>
      </c>
      <c r="D43" s="29" t="s">
        <v>75</v>
      </c>
      <c r="E43" s="37">
        <f t="shared" ref="E43:L43" si="15">E26*1.18</f>
        <v>2784.21</v>
      </c>
      <c r="F43" s="15">
        <f t="shared" si="15"/>
        <v>2784.21</v>
      </c>
      <c r="G43" s="26">
        <f t="shared" si="15"/>
        <v>2784.21</v>
      </c>
      <c r="H43" s="33">
        <f t="shared" si="15"/>
        <v>2956.8321999999998</v>
      </c>
      <c r="I43" s="37">
        <f t="shared" si="15"/>
        <v>2956.8321999999998</v>
      </c>
      <c r="J43" s="33">
        <f t="shared" si="15"/>
        <v>3172.6777999999999</v>
      </c>
      <c r="K43" s="109">
        <f t="shared" si="9"/>
        <v>1.0729989344677726</v>
      </c>
      <c r="L43" s="26">
        <f t="shared" si="15"/>
        <v>3172.6777999999999</v>
      </c>
      <c r="M43" s="51"/>
      <c r="N43" s="48"/>
      <c r="O43" s="43"/>
      <c r="P43" s="47"/>
      <c r="Q43" s="43"/>
      <c r="R43" s="2"/>
      <c r="T43" s="5"/>
      <c r="U43" s="5"/>
    </row>
    <row r="44" spans="2:21" s="1" customFormat="1" ht="19.5" customHeight="1" x14ac:dyDescent="0.25">
      <c r="B44" s="55" t="str">
        <f t="shared" si="14"/>
        <v>г.Ковров</v>
      </c>
      <c r="C44" s="29" t="str">
        <f t="shared" si="14"/>
        <v>2017 - 2021</v>
      </c>
      <c r="D44" s="22" t="str">
        <f t="shared" ref="D44:D53" si="16">D27</f>
        <v>от 19.12.2017 г. № 59/88</v>
      </c>
      <c r="E44" s="48"/>
      <c r="F44" s="43"/>
      <c r="G44" s="26">
        <f t="shared" ref="G44:Q44" si="17">G27*1.18</f>
        <v>2219.049</v>
      </c>
      <c r="H44" s="33">
        <f t="shared" si="17"/>
        <v>2299.1001999999999</v>
      </c>
      <c r="I44" s="37">
        <f t="shared" si="17"/>
        <v>2299.1001999999999</v>
      </c>
      <c r="J44" s="33">
        <f t="shared" si="17"/>
        <v>2431.4726000000001</v>
      </c>
      <c r="K44" s="109">
        <f t="shared" si="9"/>
        <v>1.0575757420229011</v>
      </c>
      <c r="L44" s="26">
        <f t="shared" si="17"/>
        <v>2431.4726000000001</v>
      </c>
      <c r="M44" s="33">
        <f t="shared" si="17"/>
        <v>2527.56</v>
      </c>
      <c r="N44" s="37">
        <f t="shared" si="17"/>
        <v>2527.56</v>
      </c>
      <c r="O44" s="15">
        <f t="shared" si="17"/>
        <v>2599.3984</v>
      </c>
      <c r="P44" s="26">
        <f t="shared" si="17"/>
        <v>2599.3984</v>
      </c>
      <c r="Q44" s="15">
        <f t="shared" si="17"/>
        <v>2676.4995999999996</v>
      </c>
      <c r="R44" s="2"/>
      <c r="T44" s="5"/>
      <c r="U44" s="5"/>
    </row>
    <row r="45" spans="2:21" s="1" customFormat="1" ht="19.5" customHeight="1" x14ac:dyDescent="0.25">
      <c r="B45" s="54" t="str">
        <f t="shared" si="14"/>
        <v>г.Киржач</v>
      </c>
      <c r="C45" s="29" t="str">
        <f t="shared" si="14"/>
        <v>2016 - 2018</v>
      </c>
      <c r="D45" s="22" t="str">
        <f t="shared" si="16"/>
        <v>от 18.12.2017 г. № 58/11</v>
      </c>
      <c r="E45" s="37">
        <f t="shared" ref="E45:L45" si="18">E28*1.18</f>
        <v>3318.8915999999995</v>
      </c>
      <c r="F45" s="15">
        <f t="shared" si="18"/>
        <v>3500.8593999999998</v>
      </c>
      <c r="G45" s="26">
        <f t="shared" si="18"/>
        <v>3500.8593999999998</v>
      </c>
      <c r="H45" s="33">
        <f t="shared" si="18"/>
        <v>3500.8593999999998</v>
      </c>
      <c r="I45" s="37">
        <f t="shared" si="18"/>
        <v>3500.8593999999998</v>
      </c>
      <c r="J45" s="33">
        <f t="shared" si="18"/>
        <v>3568.1429999999996</v>
      </c>
      <c r="K45" s="109">
        <f t="shared" si="9"/>
        <v>1.0192191665852104</v>
      </c>
      <c r="L45" s="26">
        <f t="shared" si="18"/>
        <v>3568.1429999999996</v>
      </c>
      <c r="M45" s="51"/>
      <c r="N45" s="48"/>
      <c r="O45" s="43"/>
      <c r="P45" s="47"/>
      <c r="Q45" s="43"/>
      <c r="R45" s="2"/>
      <c r="T45" s="5"/>
      <c r="U45" s="5"/>
    </row>
    <row r="46" spans="2:21" s="1" customFormat="1" ht="19.5" customHeight="1" x14ac:dyDescent="0.25">
      <c r="B46" s="54" t="str">
        <f t="shared" si="14"/>
        <v>мкр.Красный Октябрь</v>
      </c>
      <c r="C46" s="29" t="str">
        <f t="shared" si="14"/>
        <v>2017 - 2019</v>
      </c>
      <c r="D46" s="22" t="str">
        <f t="shared" si="16"/>
        <v>от 18.12.2017 г. № 58/12</v>
      </c>
      <c r="E46" s="48"/>
      <c r="F46" s="43"/>
      <c r="G46" s="26">
        <f t="shared" ref="G46:J48" si="19">G29*1.18</f>
        <v>2042.8868</v>
      </c>
      <c r="H46" s="33">
        <f t="shared" si="19"/>
        <v>2120.1531999999997</v>
      </c>
      <c r="I46" s="37">
        <f t="shared" si="19"/>
        <v>2120.1531999999997</v>
      </c>
      <c r="J46" s="33">
        <f t="shared" si="19"/>
        <v>2361.1918000000001</v>
      </c>
      <c r="K46" s="109">
        <f t="shared" si="9"/>
        <v>1.113689237173993</v>
      </c>
      <c r="L46" s="26">
        <f t="shared" ref="L46:N48" si="20">L29*1.18</f>
        <v>2361.1918000000001</v>
      </c>
      <c r="M46" s="33">
        <f t="shared" si="20"/>
        <v>2517.3647999999998</v>
      </c>
      <c r="N46" s="37">
        <f t="shared" si="20"/>
        <v>2517.3647999999998</v>
      </c>
      <c r="O46" s="43"/>
      <c r="P46" s="47"/>
      <c r="Q46" s="43"/>
      <c r="R46" s="2"/>
      <c r="T46" s="5"/>
      <c r="U46" s="5"/>
    </row>
    <row r="47" spans="2:21" s="1" customFormat="1" ht="19.5" customHeight="1" x14ac:dyDescent="0.25">
      <c r="B47" s="54" t="str">
        <f t="shared" si="14"/>
        <v>г.Лакинск</v>
      </c>
      <c r="C47" s="29" t="str">
        <f t="shared" si="14"/>
        <v>2017 - 2021</v>
      </c>
      <c r="D47" s="22" t="str">
        <f t="shared" si="16"/>
        <v>от 18.12.2017 г. № 58/8</v>
      </c>
      <c r="E47" s="48"/>
      <c r="F47" s="43"/>
      <c r="G47" s="26">
        <f t="shared" si="19"/>
        <v>2208.8184000000001</v>
      </c>
      <c r="H47" s="33">
        <f t="shared" si="19"/>
        <v>2322.6529999999998</v>
      </c>
      <c r="I47" s="37">
        <f t="shared" si="19"/>
        <v>2322.6529999999998</v>
      </c>
      <c r="J47" s="33">
        <f t="shared" si="19"/>
        <v>2360.0708</v>
      </c>
      <c r="K47" s="109">
        <f t="shared" si="9"/>
        <v>1.0161099397972921</v>
      </c>
      <c r="L47" s="26">
        <f t="shared" si="20"/>
        <v>2360.0708</v>
      </c>
      <c r="M47" s="33">
        <f t="shared" si="20"/>
        <v>2340.4474</v>
      </c>
      <c r="N47" s="37">
        <f t="shared" si="20"/>
        <v>2340.4474</v>
      </c>
      <c r="O47" s="15">
        <f>O30*1.18</f>
        <v>2406.4802</v>
      </c>
      <c r="P47" s="26">
        <f>P30*1.18</f>
        <v>2406.4802</v>
      </c>
      <c r="Q47" s="15">
        <f>Q30*1.18</f>
        <v>2476.1473999999998</v>
      </c>
      <c r="R47" s="2"/>
      <c r="T47" s="5"/>
      <c r="U47" s="5"/>
    </row>
    <row r="48" spans="2:21" s="1" customFormat="1" ht="19.5" customHeight="1" x14ac:dyDescent="0.25">
      <c r="B48" s="54" t="str">
        <f t="shared" si="14"/>
        <v>о.Муром</v>
      </c>
      <c r="C48" s="29" t="str">
        <f t="shared" si="14"/>
        <v>2017 - 2019</v>
      </c>
      <c r="D48" s="22" t="str">
        <f t="shared" si="16"/>
        <v>от 18.12.2017 г. № 58/18</v>
      </c>
      <c r="E48" s="48"/>
      <c r="F48" s="43"/>
      <c r="G48" s="26">
        <f t="shared" si="19"/>
        <v>2122.1592000000001</v>
      </c>
      <c r="H48" s="33">
        <f t="shared" si="19"/>
        <v>2203.8624</v>
      </c>
      <c r="I48" s="37">
        <f t="shared" si="19"/>
        <v>2203.8624</v>
      </c>
      <c r="J48" s="33">
        <f t="shared" si="19"/>
        <v>2340.1995999999999</v>
      </c>
      <c r="K48" s="109">
        <f t="shared" si="9"/>
        <v>1.0618628458836632</v>
      </c>
      <c r="L48" s="26">
        <f t="shared" si="20"/>
        <v>2340.1995999999999</v>
      </c>
      <c r="M48" s="33">
        <f t="shared" si="20"/>
        <v>2424.3571999999999</v>
      </c>
      <c r="N48" s="37">
        <f t="shared" si="20"/>
        <v>2424.3571999999999</v>
      </c>
      <c r="O48" s="43"/>
      <c r="P48" s="47"/>
      <c r="Q48" s="43"/>
      <c r="R48" s="2"/>
      <c r="T48" s="5"/>
      <c r="U48" s="5"/>
    </row>
    <row r="49" spans="2:31" s="1" customFormat="1" ht="19.5" customHeight="1" x14ac:dyDescent="0.25">
      <c r="B49" s="54" t="str">
        <f t="shared" si="14"/>
        <v>Петушинский филиал</v>
      </c>
      <c r="C49" s="29" t="str">
        <f t="shared" si="14"/>
        <v>2016 - 2018</v>
      </c>
      <c r="D49" s="22" t="str">
        <f t="shared" si="16"/>
        <v>от 18.12.2017 г. № 58/16</v>
      </c>
      <c r="E49" s="37">
        <f t="shared" ref="E49:L49" si="21">E32*1.18</f>
        <v>2213.9985999999999</v>
      </c>
      <c r="F49" s="15">
        <f t="shared" si="21"/>
        <v>2362.8910000000001</v>
      </c>
      <c r="G49" s="26">
        <f t="shared" si="21"/>
        <v>2362.8910000000001</v>
      </c>
      <c r="H49" s="33">
        <f t="shared" si="21"/>
        <v>2483.7348000000002</v>
      </c>
      <c r="I49" s="37">
        <f t="shared" si="21"/>
        <v>2483.7348000000002</v>
      </c>
      <c r="J49" s="33">
        <f t="shared" si="21"/>
        <v>2737.8006</v>
      </c>
      <c r="K49" s="109">
        <f t="shared" si="9"/>
        <v>1.1022918388871468</v>
      </c>
      <c r="L49" s="26">
        <f t="shared" si="21"/>
        <v>2737.8006</v>
      </c>
      <c r="M49" s="51"/>
      <c r="N49" s="48"/>
      <c r="O49" s="43"/>
      <c r="P49" s="47"/>
      <c r="Q49" s="43"/>
      <c r="R49" s="2"/>
      <c r="T49" s="5"/>
      <c r="U49" s="5"/>
    </row>
    <row r="50" spans="2:31" s="1" customFormat="1" ht="19.5" customHeight="1" x14ac:dyDescent="0.25">
      <c r="B50" s="54" t="str">
        <f t="shared" si="14"/>
        <v>пос.Вольгинский</v>
      </c>
      <c r="C50" s="29" t="str">
        <f t="shared" si="14"/>
        <v>2017 - 2019</v>
      </c>
      <c r="D50" s="22" t="str">
        <f t="shared" si="16"/>
        <v>от 18.12.2017 г. № 58/14</v>
      </c>
      <c r="E50" s="48"/>
      <c r="F50" s="15">
        <f t="shared" ref="F50:N50" si="22">F33*1.18</f>
        <v>1796.0779999999997</v>
      </c>
      <c r="G50" s="26">
        <f t="shared" si="22"/>
        <v>1796.0779999999997</v>
      </c>
      <c r="H50" s="33">
        <f t="shared" si="22"/>
        <v>1916.4143999999999</v>
      </c>
      <c r="I50" s="37">
        <f t="shared" si="22"/>
        <v>1916.4143999999999</v>
      </c>
      <c r="J50" s="33">
        <f t="shared" si="22"/>
        <v>2100.5888</v>
      </c>
      <c r="K50" s="109">
        <f t="shared" si="9"/>
        <v>1.0961036402147679</v>
      </c>
      <c r="L50" s="26">
        <f t="shared" si="22"/>
        <v>2100.5888</v>
      </c>
      <c r="M50" s="33">
        <f t="shared" si="22"/>
        <v>2155.6358</v>
      </c>
      <c r="N50" s="37">
        <f t="shared" si="22"/>
        <v>2155.6358</v>
      </c>
      <c r="O50" s="43"/>
      <c r="P50" s="47"/>
      <c r="Q50" s="43"/>
      <c r="R50" s="2"/>
      <c r="T50" s="5"/>
      <c r="U50" s="5"/>
    </row>
    <row r="51" spans="2:31" s="1" customFormat="1" ht="19.5" customHeight="1" x14ac:dyDescent="0.25">
      <c r="B51" s="54" t="str">
        <f t="shared" si="14"/>
        <v>Селивановский филиал</v>
      </c>
      <c r="C51" s="29" t="str">
        <f t="shared" si="14"/>
        <v>2017 - 2021</v>
      </c>
      <c r="D51" s="22" t="str">
        <f t="shared" si="16"/>
        <v>от 18.12.2017 г. № 58/4</v>
      </c>
      <c r="E51" s="48"/>
      <c r="F51" s="43"/>
      <c r="G51" s="26">
        <f t="shared" ref="G51:Q51" si="23">G34*1.18</f>
        <v>2772.1031999999996</v>
      </c>
      <c r="H51" s="33">
        <f t="shared" si="23"/>
        <v>2946.7431999999994</v>
      </c>
      <c r="I51" s="37">
        <f t="shared" si="23"/>
        <v>2946.7431999999994</v>
      </c>
      <c r="J51" s="33">
        <f t="shared" si="23"/>
        <v>3132.3926000000001</v>
      </c>
      <c r="K51" s="109">
        <f t="shared" si="9"/>
        <v>1.0630015537153019</v>
      </c>
      <c r="L51" s="26">
        <f t="shared" si="23"/>
        <v>3132.3926000000001</v>
      </c>
      <c r="M51" s="33">
        <f t="shared" si="23"/>
        <v>3329.7357999999999</v>
      </c>
      <c r="N51" s="37">
        <f t="shared" si="23"/>
        <v>3329.7357999999999</v>
      </c>
      <c r="O51" s="15">
        <f t="shared" si="23"/>
        <v>3539.5043999999998</v>
      </c>
      <c r="P51" s="26">
        <f t="shared" si="23"/>
        <v>3539.5043999999998</v>
      </c>
      <c r="Q51" s="15">
        <f t="shared" si="23"/>
        <v>3762.489</v>
      </c>
      <c r="R51" s="2"/>
      <c r="T51" s="5"/>
      <c r="U51" s="5"/>
    </row>
    <row r="52" spans="2:31" s="1" customFormat="1" ht="19.5" customHeight="1" x14ac:dyDescent="0.25">
      <c r="B52" s="54" t="str">
        <f t="shared" si="14"/>
        <v>г.Собинка</v>
      </c>
      <c r="C52" s="29" t="str">
        <f t="shared" si="14"/>
        <v>2017 - 2021</v>
      </c>
      <c r="D52" s="22" t="str">
        <f t="shared" si="16"/>
        <v>от 18.12.2017 г. № 58/10</v>
      </c>
      <c r="E52" s="48"/>
      <c r="F52" s="43"/>
      <c r="G52" s="26">
        <f t="shared" ref="G52:Q52" si="24">G35*1.18</f>
        <v>2278.1433999999999</v>
      </c>
      <c r="H52" s="33">
        <f t="shared" si="24"/>
        <v>2418.1621999999998</v>
      </c>
      <c r="I52" s="37">
        <f t="shared" si="24"/>
        <v>2418.1621999999998</v>
      </c>
      <c r="J52" s="33">
        <f t="shared" si="24"/>
        <v>2484.3719999999998</v>
      </c>
      <c r="K52" s="109">
        <f t="shared" si="9"/>
        <v>1.0273802146109141</v>
      </c>
      <c r="L52" s="26">
        <f t="shared" si="24"/>
        <v>2484.3719999999998</v>
      </c>
      <c r="M52" s="33">
        <f t="shared" si="24"/>
        <v>2493.8119999999999</v>
      </c>
      <c r="N52" s="37">
        <f t="shared" si="24"/>
        <v>2493.8119999999999</v>
      </c>
      <c r="O52" s="15">
        <f t="shared" si="24"/>
        <v>2496.7501999999995</v>
      </c>
      <c r="P52" s="26">
        <f t="shared" si="24"/>
        <v>2496.7501999999995</v>
      </c>
      <c r="Q52" s="15">
        <f t="shared" si="24"/>
        <v>2567.1253999999999</v>
      </c>
      <c r="T52" s="5"/>
      <c r="U52" s="5"/>
    </row>
    <row r="53" spans="2:31" ht="19.5" customHeight="1" thickBot="1" x14ac:dyDescent="0.3">
      <c r="B53" s="56" t="str">
        <f t="shared" si="14"/>
        <v>пос.Содышка</v>
      </c>
      <c r="C53" s="30" t="str">
        <f t="shared" si="14"/>
        <v>2017 - 2021</v>
      </c>
      <c r="D53" s="23" t="str">
        <f t="shared" si="16"/>
        <v>от 19.12.2017 г. № 59/92</v>
      </c>
      <c r="E53" s="49"/>
      <c r="F53" s="50"/>
      <c r="G53" s="27">
        <f t="shared" ref="G53:Q53" si="25">G36*1.18</f>
        <v>2027.4995999999999</v>
      </c>
      <c r="H53" s="34">
        <f t="shared" si="25"/>
        <v>2149.4879999999998</v>
      </c>
      <c r="I53" s="38">
        <f t="shared" si="25"/>
        <v>2149.4879999999998</v>
      </c>
      <c r="J53" s="34">
        <f t="shared" si="25"/>
        <v>2191.1774</v>
      </c>
      <c r="K53" s="110">
        <f t="shared" si="9"/>
        <v>1.01939503732982</v>
      </c>
      <c r="L53" s="27">
        <f t="shared" si="25"/>
        <v>2191.1774</v>
      </c>
      <c r="M53" s="34">
        <f t="shared" si="25"/>
        <v>2254.9445999999998</v>
      </c>
      <c r="N53" s="38">
        <f t="shared" si="25"/>
        <v>2254.9445999999998</v>
      </c>
      <c r="O53" s="17">
        <f t="shared" si="25"/>
        <v>2339.9045999999998</v>
      </c>
      <c r="P53" s="27">
        <f t="shared" si="25"/>
        <v>2339.9045999999998</v>
      </c>
      <c r="Q53" s="17">
        <f t="shared" si="25"/>
        <v>2413.1</v>
      </c>
      <c r="S53" s="1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22.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21" customHeight="1" thickBot="1" x14ac:dyDescent="0.3">
      <c r="B55" s="313" t="s">
        <v>93</v>
      </c>
      <c r="C55" s="314"/>
      <c r="D55" s="314"/>
      <c r="E55" s="315"/>
      <c r="F55" s="315"/>
      <c r="G55" s="316"/>
    </row>
    <row r="56" spans="2:31" ht="16.5" customHeight="1" x14ac:dyDescent="0.25">
      <c r="B56" s="301" t="s">
        <v>5</v>
      </c>
      <c r="C56" s="309"/>
      <c r="D56" s="325" t="s">
        <v>39</v>
      </c>
      <c r="E56" s="231">
        <v>2018</v>
      </c>
      <c r="F56" s="232"/>
      <c r="G56" s="233"/>
      <c r="T56" s="2"/>
      <c r="V56" s="3"/>
    </row>
    <row r="57" spans="2:31" ht="16.5" customHeight="1" thickBot="1" x14ac:dyDescent="0.3">
      <c r="B57" s="238"/>
      <c r="C57" s="295"/>
      <c r="D57" s="326"/>
      <c r="E57" s="148" t="s">
        <v>0</v>
      </c>
      <c r="F57" s="158" t="s">
        <v>1</v>
      </c>
      <c r="G57" s="108" t="s">
        <v>96</v>
      </c>
      <c r="T57" s="2"/>
      <c r="V57" s="3"/>
    </row>
    <row r="58" spans="2:31" ht="16.5" customHeight="1" x14ac:dyDescent="0.25">
      <c r="B58" s="246" t="s">
        <v>24</v>
      </c>
      <c r="C58" s="340"/>
      <c r="D58" s="149" t="s">
        <v>77</v>
      </c>
      <c r="E58" s="121">
        <v>22.45</v>
      </c>
      <c r="F58" s="118">
        <v>23.86</v>
      </c>
      <c r="G58" s="111">
        <f t="shared" ref="G58:G73" si="26">F58/E58</f>
        <v>1.0628062360801782</v>
      </c>
      <c r="T58" s="2"/>
      <c r="V58" s="3"/>
    </row>
    <row r="59" spans="2:31" ht="16.5" customHeight="1" x14ac:dyDescent="0.25">
      <c r="B59" s="248" t="s">
        <v>23</v>
      </c>
      <c r="C59" s="258"/>
      <c r="D59" s="29" t="s">
        <v>78</v>
      </c>
      <c r="E59" s="122">
        <v>33.31</v>
      </c>
      <c r="F59" s="119">
        <v>35.04</v>
      </c>
      <c r="G59" s="109">
        <f t="shared" si="26"/>
        <v>1.0519363554488141</v>
      </c>
      <c r="T59" s="2"/>
      <c r="V59" s="3"/>
    </row>
    <row r="60" spans="2:31" ht="16.5" customHeight="1" x14ac:dyDescent="0.25">
      <c r="B60" s="248" t="s">
        <v>22</v>
      </c>
      <c r="C60" s="258"/>
      <c r="D60" s="29" t="s">
        <v>79</v>
      </c>
      <c r="E60" s="122">
        <v>22.45</v>
      </c>
      <c r="F60" s="119">
        <v>23.86</v>
      </c>
      <c r="G60" s="109">
        <f t="shared" si="26"/>
        <v>1.0628062360801782</v>
      </c>
      <c r="T60" s="2"/>
      <c r="V60" s="3"/>
    </row>
    <row r="61" spans="2:31" ht="16.5" customHeight="1" x14ac:dyDescent="0.25">
      <c r="B61" s="248" t="s">
        <v>21</v>
      </c>
      <c r="C61" s="258"/>
      <c r="D61" s="29" t="s">
        <v>80</v>
      </c>
      <c r="E61" s="122">
        <v>64.260000000000005</v>
      </c>
      <c r="F61" s="119">
        <v>66.92</v>
      </c>
      <c r="G61" s="109">
        <f t="shared" si="26"/>
        <v>1.0413943355119826</v>
      </c>
      <c r="T61" s="2"/>
      <c r="V61" s="3"/>
    </row>
    <row r="62" spans="2:31" ht="16.5" customHeight="1" x14ac:dyDescent="0.25">
      <c r="B62" s="248" t="s">
        <v>6</v>
      </c>
      <c r="C62" s="258"/>
      <c r="D62" s="29" t="s">
        <v>81</v>
      </c>
      <c r="E62" s="122">
        <v>75.930000000000007</v>
      </c>
      <c r="F62" s="119">
        <v>80.209999999999994</v>
      </c>
      <c r="G62" s="109">
        <f t="shared" si="26"/>
        <v>1.0563677070986432</v>
      </c>
      <c r="T62" s="2"/>
      <c r="V62" s="3"/>
    </row>
    <row r="63" spans="2:31" ht="16.5" customHeight="1" x14ac:dyDescent="0.25">
      <c r="B63" s="248" t="s">
        <v>9</v>
      </c>
      <c r="C63" s="258"/>
      <c r="D63" s="29" t="s">
        <v>82</v>
      </c>
      <c r="E63" s="122">
        <v>21.37</v>
      </c>
      <c r="F63" s="119">
        <v>23.5</v>
      </c>
      <c r="G63" s="109">
        <f t="shared" si="26"/>
        <v>1.0996724379971923</v>
      </c>
      <c r="T63" s="2"/>
      <c r="V63" s="3"/>
    </row>
    <row r="64" spans="2:31" ht="16.5" customHeight="1" x14ac:dyDescent="0.25">
      <c r="B64" s="248" t="s">
        <v>12</v>
      </c>
      <c r="C64" s="258"/>
      <c r="D64" s="29" t="s">
        <v>83</v>
      </c>
      <c r="E64" s="122">
        <v>36.520000000000003</v>
      </c>
      <c r="F64" s="119">
        <v>36.67</v>
      </c>
      <c r="G64" s="109">
        <f t="shared" si="26"/>
        <v>1.0041073384446879</v>
      </c>
      <c r="T64" s="2"/>
      <c r="V64" s="3"/>
    </row>
    <row r="65" spans="2:31" ht="16.5" customHeight="1" x14ac:dyDescent="0.25">
      <c r="B65" s="248" t="s">
        <v>2</v>
      </c>
      <c r="C65" s="258"/>
      <c r="D65" s="29" t="s">
        <v>84</v>
      </c>
      <c r="E65" s="122">
        <v>45.23</v>
      </c>
      <c r="F65" s="119">
        <v>46.86</v>
      </c>
      <c r="G65" s="109">
        <f t="shared" si="26"/>
        <v>1.0360380278576167</v>
      </c>
      <c r="T65" s="2"/>
      <c r="V65" s="3"/>
    </row>
    <row r="66" spans="2:31" ht="16.5" customHeight="1" x14ac:dyDescent="0.25">
      <c r="B66" s="248" t="s">
        <v>13</v>
      </c>
      <c r="C66" s="258"/>
      <c r="D66" s="29" t="s">
        <v>85</v>
      </c>
      <c r="E66" s="122">
        <v>19.809999999999999</v>
      </c>
      <c r="F66" s="119">
        <v>20.27</v>
      </c>
      <c r="G66" s="109">
        <f t="shared" si="26"/>
        <v>1.0232205956587583</v>
      </c>
      <c r="T66" s="2"/>
      <c r="V66" s="3"/>
    </row>
    <row r="67" spans="2:31" ht="16.5" customHeight="1" x14ac:dyDescent="0.25">
      <c r="B67" s="248" t="s">
        <v>17</v>
      </c>
      <c r="C67" s="258"/>
      <c r="D67" s="29" t="s">
        <v>86</v>
      </c>
      <c r="E67" s="122">
        <v>53.89</v>
      </c>
      <c r="F67" s="119">
        <v>55.53</v>
      </c>
      <c r="G67" s="109">
        <f t="shared" si="26"/>
        <v>1.0304323622193357</v>
      </c>
      <c r="T67" s="2"/>
      <c r="V67" s="3"/>
    </row>
    <row r="68" spans="2:31" ht="16.5" customHeight="1" x14ac:dyDescent="0.25">
      <c r="B68" s="248" t="s">
        <v>18</v>
      </c>
      <c r="C68" s="258"/>
      <c r="D68" s="29" t="s">
        <v>87</v>
      </c>
      <c r="E68" s="122">
        <v>28.62</v>
      </c>
      <c r="F68" s="119">
        <v>30.35</v>
      </c>
      <c r="G68" s="109">
        <f t="shared" si="26"/>
        <v>1.0604472396925226</v>
      </c>
      <c r="T68" s="2"/>
      <c r="V68" s="3"/>
    </row>
    <row r="69" spans="2:31" ht="16.5" customHeight="1" x14ac:dyDescent="0.25">
      <c r="B69" s="248" t="s">
        <v>16</v>
      </c>
      <c r="C69" s="258"/>
      <c r="D69" s="29" t="s">
        <v>88</v>
      </c>
      <c r="E69" s="122">
        <v>36.869999999999997</v>
      </c>
      <c r="F69" s="119">
        <v>39.03</v>
      </c>
      <c r="G69" s="109">
        <f t="shared" si="26"/>
        <v>1.0585842148087878</v>
      </c>
      <c r="T69" s="2"/>
      <c r="V69" s="3"/>
    </row>
    <row r="70" spans="2:31" ht="16.5" customHeight="1" x14ac:dyDescent="0.25">
      <c r="B70" s="248" t="s">
        <v>3</v>
      </c>
      <c r="C70" s="258"/>
      <c r="D70" s="29" t="s">
        <v>89</v>
      </c>
      <c r="E70" s="122">
        <v>27.91</v>
      </c>
      <c r="F70" s="119">
        <v>28.64</v>
      </c>
      <c r="G70" s="109">
        <f t="shared" si="26"/>
        <v>1.0261554998208529</v>
      </c>
      <c r="T70" s="2"/>
      <c r="V70" s="3"/>
    </row>
    <row r="71" spans="2:31" ht="16.5" customHeight="1" x14ac:dyDescent="0.25">
      <c r="B71" s="248" t="s">
        <v>19</v>
      </c>
      <c r="C71" s="258"/>
      <c r="D71" s="29" t="s">
        <v>90</v>
      </c>
      <c r="E71" s="122">
        <v>67.13</v>
      </c>
      <c r="F71" s="119">
        <v>69.53</v>
      </c>
      <c r="G71" s="109">
        <f t="shared" si="26"/>
        <v>1.0357515268881277</v>
      </c>
      <c r="T71" s="2"/>
      <c r="V71" s="3"/>
    </row>
    <row r="72" spans="2:31" ht="16.5" customHeight="1" x14ac:dyDescent="0.25">
      <c r="B72" s="248" t="s">
        <v>20</v>
      </c>
      <c r="C72" s="258"/>
      <c r="D72" s="29" t="s">
        <v>91</v>
      </c>
      <c r="E72" s="122">
        <v>50.95</v>
      </c>
      <c r="F72" s="119">
        <v>54.4</v>
      </c>
      <c r="G72" s="109">
        <f t="shared" si="26"/>
        <v>1.0677134445534837</v>
      </c>
      <c r="T72" s="2"/>
      <c r="V72" s="3"/>
    </row>
    <row r="73" spans="2:31" ht="16.5" customHeight="1" thickBot="1" x14ac:dyDescent="0.3">
      <c r="B73" s="304" t="s">
        <v>4</v>
      </c>
      <c r="C73" s="305"/>
      <c r="D73" s="30" t="s">
        <v>92</v>
      </c>
      <c r="E73" s="123">
        <v>36.57</v>
      </c>
      <c r="F73" s="120">
        <v>38.4</v>
      </c>
      <c r="G73" s="110">
        <f t="shared" si="26"/>
        <v>1.0500410172272354</v>
      </c>
      <c r="T73" s="2"/>
      <c r="V73" s="3"/>
    </row>
    <row r="74" spans="2:31" ht="22.5" customHeight="1" thickBo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24.75" customHeight="1" thickBot="1" x14ac:dyDescent="0.3">
      <c r="B75" s="288" t="s">
        <v>69</v>
      </c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90"/>
      <c r="S75" s="1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9.5" customHeight="1" x14ac:dyDescent="0.25">
      <c r="B76" s="273" t="str">
        <f>B81</f>
        <v>Филиал</v>
      </c>
      <c r="C76" s="250" t="s">
        <v>35</v>
      </c>
      <c r="D76" s="322" t="s">
        <v>39</v>
      </c>
      <c r="E76" s="234">
        <f t="shared" ref="E76" si="27">E81</f>
        <v>2016</v>
      </c>
      <c r="F76" s="293"/>
      <c r="G76" s="329">
        <f t="shared" ref="G76" si="28">G81</f>
        <v>2017</v>
      </c>
      <c r="H76" s="235"/>
      <c r="I76" s="273">
        <v>2018</v>
      </c>
      <c r="J76" s="274"/>
      <c r="K76" s="275"/>
      <c r="L76" s="329">
        <f>L81</f>
        <v>2019</v>
      </c>
      <c r="M76" s="235"/>
      <c r="N76" s="234">
        <f>N81</f>
        <v>2020</v>
      </c>
      <c r="O76" s="293"/>
      <c r="P76" s="329">
        <f>P81</f>
        <v>2021</v>
      </c>
      <c r="Q76" s="293"/>
      <c r="S76" s="1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9.5" customHeight="1" thickBot="1" x14ac:dyDescent="0.3">
      <c r="B77" s="303"/>
      <c r="C77" s="252"/>
      <c r="D77" s="323"/>
      <c r="E77" s="35" t="s">
        <v>0</v>
      </c>
      <c r="F77" s="20" t="s">
        <v>1</v>
      </c>
      <c r="G77" s="24" t="s">
        <v>0</v>
      </c>
      <c r="H77" s="31" t="s">
        <v>1</v>
      </c>
      <c r="I77" s="35" t="s">
        <v>0</v>
      </c>
      <c r="J77" s="31" t="s">
        <v>1</v>
      </c>
      <c r="K77" s="108" t="s">
        <v>96</v>
      </c>
      <c r="L77" s="24" t="str">
        <f>L82</f>
        <v>1 п/г</v>
      </c>
      <c r="M77" s="31" t="str">
        <f>M82</f>
        <v>2 п/г</v>
      </c>
      <c r="N77" s="35" t="str">
        <f>N82</f>
        <v>1 п/г</v>
      </c>
      <c r="O77" s="20" t="str">
        <f>O82</f>
        <v>2 п/г</v>
      </c>
      <c r="P77" s="24" t="str">
        <f>P82</f>
        <v>1 п/г</v>
      </c>
      <c r="Q77" s="20" t="str">
        <f>Q82</f>
        <v>2 п/г</v>
      </c>
      <c r="S77" s="1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9.5" customHeight="1" thickBot="1" x14ac:dyDescent="0.3">
      <c r="B78" s="58" t="s">
        <v>14</v>
      </c>
      <c r="C78" s="59" t="s">
        <v>36</v>
      </c>
      <c r="D78" s="60" t="s">
        <v>51</v>
      </c>
      <c r="E78" s="62"/>
      <c r="F78" s="57"/>
      <c r="G78" s="61">
        <v>452.79</v>
      </c>
      <c r="H78" s="63">
        <v>487.13</v>
      </c>
      <c r="I78" s="38">
        <v>487.13</v>
      </c>
      <c r="J78" s="34">
        <v>542.48</v>
      </c>
      <c r="K78" s="110">
        <f t="shared" ref="K78" si="29">J78/I78</f>
        <v>1.1136246997721349</v>
      </c>
      <c r="L78" s="61">
        <f t="shared" ref="L78" si="30">J78</f>
        <v>542.48</v>
      </c>
      <c r="M78" s="63">
        <v>562.48</v>
      </c>
      <c r="N78" s="62">
        <f t="shared" ref="N78" si="31">M78</f>
        <v>562.48</v>
      </c>
      <c r="O78" s="57">
        <v>582.74</v>
      </c>
      <c r="P78" s="61">
        <f>O78</f>
        <v>582.74</v>
      </c>
      <c r="Q78" s="57">
        <v>603.54999999999995</v>
      </c>
      <c r="S78" s="1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22.5" customHeight="1" thickBo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20.25" customHeight="1" thickBot="1" x14ac:dyDescent="0.3">
      <c r="B80" s="288" t="s">
        <v>70</v>
      </c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90"/>
      <c r="S80" s="1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8" customHeight="1" x14ac:dyDescent="0.25">
      <c r="B81" s="273" t="str">
        <f>B20</f>
        <v>Филиал</v>
      </c>
      <c r="C81" s="250" t="s">
        <v>35</v>
      </c>
      <c r="D81" s="322" t="s">
        <v>39</v>
      </c>
      <c r="E81" s="234">
        <f>E20</f>
        <v>2016</v>
      </c>
      <c r="F81" s="293"/>
      <c r="G81" s="329">
        <f>G20</f>
        <v>2017</v>
      </c>
      <c r="H81" s="235"/>
      <c r="I81" s="273">
        <v>2018</v>
      </c>
      <c r="J81" s="274"/>
      <c r="K81" s="275"/>
      <c r="L81" s="329">
        <f>L20</f>
        <v>2019</v>
      </c>
      <c r="M81" s="235"/>
      <c r="N81" s="234">
        <f>N20</f>
        <v>2020</v>
      </c>
      <c r="O81" s="293"/>
      <c r="P81" s="329">
        <f>P20</f>
        <v>2021</v>
      </c>
      <c r="Q81" s="293"/>
      <c r="S81" s="1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8" customHeight="1" thickBot="1" x14ac:dyDescent="0.3">
      <c r="B82" s="303"/>
      <c r="C82" s="252"/>
      <c r="D82" s="323"/>
      <c r="E82" s="35" t="str">
        <f>E21</f>
        <v>1 п/г</v>
      </c>
      <c r="F82" s="20" t="str">
        <f>F21</f>
        <v>2 п/г</v>
      </c>
      <c r="G82" s="24" t="str">
        <f>G21</f>
        <v>1 п/г</v>
      </c>
      <c r="H82" s="31" t="str">
        <f>H21</f>
        <v>2 п/г</v>
      </c>
      <c r="I82" s="35" t="s">
        <v>0</v>
      </c>
      <c r="J82" s="31" t="s">
        <v>1</v>
      </c>
      <c r="K82" s="108" t="s">
        <v>96</v>
      </c>
      <c r="L82" s="24" t="str">
        <f>L21</f>
        <v>1 п/г</v>
      </c>
      <c r="M82" s="31" t="str">
        <f>M21</f>
        <v>2 п/г</v>
      </c>
      <c r="N82" s="35" t="str">
        <f>N21</f>
        <v>1 п/г</v>
      </c>
      <c r="O82" s="20" t="str">
        <f>O21</f>
        <v>2 п/г</v>
      </c>
      <c r="P82" s="24" t="str">
        <f>P21</f>
        <v>1 п/г</v>
      </c>
      <c r="Q82" s="20" t="str">
        <f>Q21</f>
        <v>2 п/г</v>
      </c>
      <c r="S82" s="1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8" customHeight="1" x14ac:dyDescent="0.25">
      <c r="B83" s="70" t="s">
        <v>15</v>
      </c>
      <c r="C83" s="28" t="s">
        <v>37</v>
      </c>
      <c r="D83" s="21" t="s">
        <v>75</v>
      </c>
      <c r="E83" s="36">
        <v>1381.63</v>
      </c>
      <c r="F83" s="19">
        <v>1497.89</v>
      </c>
      <c r="G83" s="25">
        <f>F83</f>
        <v>1497.89</v>
      </c>
      <c r="H83" s="32">
        <v>1572.03</v>
      </c>
      <c r="I83" s="37">
        <v>1572.03</v>
      </c>
      <c r="J83" s="33">
        <v>1604.48</v>
      </c>
      <c r="K83" s="109">
        <f t="shared" ref="K83:K85" si="32">J83/I83</f>
        <v>1.0206420997054764</v>
      </c>
      <c r="L83" s="71">
        <f>J83</f>
        <v>1604.48</v>
      </c>
      <c r="M83" s="72"/>
      <c r="N83" s="73"/>
      <c r="O83" s="74"/>
      <c r="P83" s="71"/>
      <c r="Q83" s="74"/>
      <c r="S83" s="1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8" customHeight="1" x14ac:dyDescent="0.25">
      <c r="B84" s="65" t="str">
        <f>B27</f>
        <v>г.Ковров</v>
      </c>
      <c r="C84" s="29" t="s">
        <v>36</v>
      </c>
      <c r="D84" s="22" t="s">
        <v>49</v>
      </c>
      <c r="E84" s="37"/>
      <c r="F84" s="15"/>
      <c r="G84" s="26">
        <v>1360.5</v>
      </c>
      <c r="H84" s="33">
        <v>1309.8699999999999</v>
      </c>
      <c r="I84" s="37">
        <v>1309.8699999999999</v>
      </c>
      <c r="J84" s="33">
        <v>1382.89</v>
      </c>
      <c r="K84" s="109">
        <f t="shared" si="32"/>
        <v>1.0557459900600825</v>
      </c>
      <c r="L84" s="26">
        <f t="shared" ref="L84" si="33">J84</f>
        <v>1382.89</v>
      </c>
      <c r="M84" s="33">
        <v>1428.99</v>
      </c>
      <c r="N84" s="37">
        <f t="shared" ref="N84" si="34">M84</f>
        <v>1428.99</v>
      </c>
      <c r="O84" s="15">
        <v>1471.78</v>
      </c>
      <c r="P84" s="26">
        <f>O84</f>
        <v>1471.78</v>
      </c>
      <c r="Q84" s="15">
        <v>1515.93</v>
      </c>
      <c r="S84" s="1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8" customHeight="1" thickBot="1" x14ac:dyDescent="0.3">
      <c r="B85" s="66" t="str">
        <f>B36</f>
        <v>пос.Содышка</v>
      </c>
      <c r="C85" s="30">
        <v>2018</v>
      </c>
      <c r="D85" s="23" t="s">
        <v>50</v>
      </c>
      <c r="E85" s="38"/>
      <c r="F85" s="17"/>
      <c r="G85" s="27"/>
      <c r="H85" s="34"/>
      <c r="I85" s="38">
        <v>1426.27</v>
      </c>
      <c r="J85" s="34">
        <v>1473.67</v>
      </c>
      <c r="K85" s="110">
        <f t="shared" si="32"/>
        <v>1.0332335392317022</v>
      </c>
      <c r="L85" s="67">
        <f>J85</f>
        <v>1473.67</v>
      </c>
      <c r="M85" s="68"/>
      <c r="N85" s="69"/>
      <c r="O85" s="64"/>
      <c r="P85" s="67"/>
      <c r="Q85" s="64"/>
      <c r="S85" s="1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22.5" customHeight="1" thickBot="1" x14ac:dyDescent="0.3">
      <c r="B86" s="7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S86" s="1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24" customHeight="1" thickBot="1" x14ac:dyDescent="0.3">
      <c r="B87" s="310" t="s">
        <v>33</v>
      </c>
      <c r="C87" s="311"/>
      <c r="D87" s="311"/>
      <c r="E87" s="311"/>
      <c r="F87" s="311"/>
      <c r="G87" s="311"/>
      <c r="H87" s="311"/>
      <c r="I87" s="311"/>
      <c r="J87" s="312"/>
      <c r="Y87" s="1"/>
      <c r="Z87" s="1"/>
      <c r="AA87" s="1"/>
      <c r="AB87" s="1"/>
      <c r="AC87" s="1"/>
    </row>
    <row r="88" spans="2:31" ht="24" customHeight="1" thickBot="1" x14ac:dyDescent="0.3">
      <c r="B88" s="228" t="s">
        <v>94</v>
      </c>
      <c r="C88" s="229"/>
      <c r="D88" s="229"/>
      <c r="E88" s="229"/>
      <c r="F88" s="229"/>
      <c r="G88" s="229"/>
      <c r="H88" s="229"/>
      <c r="I88" s="229"/>
      <c r="J88" s="230"/>
      <c r="Y88" s="1"/>
      <c r="Z88" s="1"/>
      <c r="AA88" s="1"/>
      <c r="AB88" s="1"/>
      <c r="AC88" s="1"/>
    </row>
    <row r="89" spans="2:31" ht="15.75" customHeight="1" thickBot="1" x14ac:dyDescent="0.3">
      <c r="B89" s="234" t="s">
        <v>5</v>
      </c>
      <c r="C89" s="235"/>
      <c r="D89" s="250" t="s">
        <v>39</v>
      </c>
      <c r="E89" s="225">
        <f>I76</f>
        <v>2018</v>
      </c>
      <c r="F89" s="226"/>
      <c r="G89" s="226"/>
      <c r="H89" s="226"/>
      <c r="I89" s="226"/>
      <c r="J89" s="227"/>
      <c r="Y89" s="1"/>
      <c r="Z89" s="1"/>
      <c r="AA89" s="1"/>
      <c r="AB89" s="1"/>
      <c r="AC89" s="1"/>
    </row>
    <row r="90" spans="2:31" ht="15.75" customHeight="1" x14ac:dyDescent="0.25">
      <c r="B90" s="236"/>
      <c r="C90" s="237"/>
      <c r="D90" s="251"/>
      <c r="E90" s="242" t="str">
        <f>I77</f>
        <v>1 п/г</v>
      </c>
      <c r="F90" s="243"/>
      <c r="G90" s="244" t="str">
        <f>J77</f>
        <v>2 п/г</v>
      </c>
      <c r="H90" s="245"/>
      <c r="I90" s="234" t="s">
        <v>97</v>
      </c>
      <c r="J90" s="293"/>
      <c r="Y90" s="1"/>
      <c r="Z90" s="1"/>
      <c r="AA90" s="1"/>
      <c r="AB90" s="1"/>
      <c r="AC90" s="1"/>
    </row>
    <row r="91" spans="2:31" ht="29.25" customHeight="1" thickBot="1" x14ac:dyDescent="0.3">
      <c r="B91" s="238"/>
      <c r="C91" s="239"/>
      <c r="D91" s="252"/>
      <c r="E91" s="91" t="s">
        <v>31</v>
      </c>
      <c r="F91" s="84" t="s">
        <v>32</v>
      </c>
      <c r="G91" s="84" t="s">
        <v>31</v>
      </c>
      <c r="H91" s="85" t="s">
        <v>32</v>
      </c>
      <c r="I91" s="103" t="s">
        <v>31</v>
      </c>
      <c r="J91" s="85" t="s">
        <v>32</v>
      </c>
      <c r="Y91" s="1"/>
      <c r="Z91" s="1"/>
      <c r="AA91" s="1"/>
      <c r="AB91" s="1"/>
      <c r="AC91" s="1"/>
    </row>
    <row r="92" spans="2:31" ht="30.75" customHeight="1" thickBot="1" x14ac:dyDescent="0.3">
      <c r="B92" s="240" t="s">
        <v>19</v>
      </c>
      <c r="C92" s="241"/>
      <c r="D92" s="93" t="s">
        <v>62</v>
      </c>
      <c r="E92" s="92">
        <v>58.24</v>
      </c>
      <c r="F92" s="87">
        <f>I34</f>
        <v>2497.2399999999998</v>
      </c>
      <c r="G92" s="86">
        <v>60.21</v>
      </c>
      <c r="H92" s="88">
        <f>J34</f>
        <v>2654.57</v>
      </c>
      <c r="I92" s="124">
        <v>1.0338255494505495</v>
      </c>
      <c r="J92" s="125">
        <v>1.0630015537153019</v>
      </c>
      <c r="Y92" s="1"/>
      <c r="Z92" s="1"/>
      <c r="AA92" s="1"/>
      <c r="AB92" s="1"/>
      <c r="AC92" s="1"/>
    </row>
    <row r="93" spans="2:31" ht="24.75" customHeight="1" thickBot="1" x14ac:dyDescent="0.3">
      <c r="B93" s="228" t="s">
        <v>95</v>
      </c>
      <c r="C93" s="229"/>
      <c r="D93" s="229"/>
      <c r="E93" s="229"/>
      <c r="F93" s="229"/>
      <c r="G93" s="229"/>
      <c r="H93" s="229"/>
      <c r="I93" s="229"/>
      <c r="J93" s="230"/>
      <c r="K93" s="76"/>
      <c r="L93" s="11"/>
      <c r="M93" s="42"/>
      <c r="N93" s="42"/>
      <c r="O93" s="42"/>
      <c r="P93" s="42"/>
      <c r="Y93" s="1"/>
      <c r="Z93" s="1"/>
      <c r="AA93" s="1"/>
      <c r="AB93" s="1"/>
      <c r="AC93" s="1"/>
    </row>
    <row r="94" spans="2:31" ht="15" customHeight="1" thickBot="1" x14ac:dyDescent="0.3">
      <c r="B94" s="234" t="s">
        <v>5</v>
      </c>
      <c r="C94" s="235"/>
      <c r="D94" s="250" t="s">
        <v>39</v>
      </c>
      <c r="E94" s="225">
        <f>E89</f>
        <v>2018</v>
      </c>
      <c r="F94" s="226"/>
      <c r="G94" s="226"/>
      <c r="H94" s="226"/>
      <c r="I94" s="226"/>
      <c r="J94" s="227"/>
      <c r="K94" s="76"/>
      <c r="L94" s="11"/>
      <c r="M94" s="42"/>
      <c r="N94" s="42"/>
      <c r="O94" s="42"/>
      <c r="P94" s="42"/>
      <c r="Y94" s="1"/>
      <c r="Z94" s="1"/>
      <c r="AA94" s="1"/>
      <c r="AB94" s="1"/>
      <c r="AC94" s="1"/>
    </row>
    <row r="95" spans="2:31" ht="14.25" customHeight="1" x14ac:dyDescent="0.25">
      <c r="B95" s="236"/>
      <c r="C95" s="237"/>
      <c r="D95" s="251"/>
      <c r="E95" s="242" t="str">
        <f>E90</f>
        <v>1 п/г</v>
      </c>
      <c r="F95" s="243"/>
      <c r="G95" s="244" t="str">
        <f>G90</f>
        <v>2 п/г</v>
      </c>
      <c r="H95" s="245"/>
      <c r="I95" s="234" t="s">
        <v>97</v>
      </c>
      <c r="J95" s="293"/>
      <c r="K95" s="76"/>
      <c r="L95" s="11"/>
      <c r="M95" s="42"/>
      <c r="N95" s="42"/>
      <c r="O95" s="42"/>
      <c r="P95" s="42"/>
      <c r="Y95" s="1"/>
      <c r="Z95" s="1"/>
      <c r="AA95" s="1"/>
      <c r="AB95" s="1"/>
      <c r="AC95" s="1"/>
    </row>
    <row r="96" spans="2:31" ht="30.75" customHeight="1" thickBot="1" x14ac:dyDescent="0.3">
      <c r="B96" s="238"/>
      <c r="C96" s="239"/>
      <c r="D96" s="252"/>
      <c r="E96" s="91" t="s">
        <v>31</v>
      </c>
      <c r="F96" s="84" t="s">
        <v>32</v>
      </c>
      <c r="G96" s="84" t="s">
        <v>31</v>
      </c>
      <c r="H96" s="85" t="s">
        <v>32</v>
      </c>
      <c r="I96" s="103" t="s">
        <v>31</v>
      </c>
      <c r="J96" s="85" t="s">
        <v>32</v>
      </c>
      <c r="K96" s="76"/>
      <c r="L96" s="11"/>
      <c r="M96" s="42"/>
      <c r="N96" s="42"/>
      <c r="O96" s="42"/>
      <c r="P96" s="42"/>
      <c r="Y96" s="1"/>
      <c r="Z96" s="1"/>
      <c r="AA96" s="1"/>
      <c r="AB96" s="1"/>
      <c r="AC96" s="1"/>
    </row>
    <row r="97" spans="2:29" ht="30.75" customHeight="1" thickBot="1" x14ac:dyDescent="0.3">
      <c r="B97" s="240" t="str">
        <f>B92</f>
        <v>Селивановский филиал</v>
      </c>
      <c r="C97" s="241"/>
      <c r="D97" s="93" t="str">
        <f>D92</f>
        <v>от 18.12.2017 г. № 58/7, от 18.12.2017 г. №58/5</v>
      </c>
      <c r="E97" s="92">
        <f>E92*1.18</f>
        <v>68.723200000000006</v>
      </c>
      <c r="F97" s="87">
        <f>F92*1.18</f>
        <v>2946.7431999999994</v>
      </c>
      <c r="G97" s="86">
        <f>G92*1.18</f>
        <v>71.047799999999995</v>
      </c>
      <c r="H97" s="88">
        <f>H92*1.18</f>
        <v>3132.3926000000001</v>
      </c>
      <c r="I97" s="124">
        <v>1.0338255494505495</v>
      </c>
      <c r="J97" s="125">
        <v>1.0630015537153019</v>
      </c>
      <c r="K97" s="76"/>
      <c r="L97" s="11"/>
      <c r="M97" s="42"/>
      <c r="N97" s="42"/>
      <c r="O97" s="42"/>
      <c r="P97" s="42"/>
      <c r="Y97" s="1"/>
      <c r="Z97" s="1"/>
      <c r="AA97" s="1"/>
      <c r="AB97" s="1"/>
      <c r="AC97" s="1"/>
    </row>
    <row r="98" spans="2:29" ht="24" customHeight="1" thickBot="1" x14ac:dyDescent="0.3">
      <c r="J98" s="1"/>
      <c r="K98" s="1"/>
      <c r="P98" s="6"/>
      <c r="Y98" s="1"/>
      <c r="Z98" s="1"/>
      <c r="AA98" s="1"/>
      <c r="AB98" s="1"/>
      <c r="AC98" s="1"/>
    </row>
    <row r="99" spans="2:29" ht="25.5" customHeight="1" thickBot="1" x14ac:dyDescent="0.3">
      <c r="B99" s="310" t="s">
        <v>34</v>
      </c>
      <c r="C99" s="311"/>
      <c r="D99" s="311"/>
      <c r="E99" s="311"/>
      <c r="F99" s="311"/>
      <c r="G99" s="311"/>
      <c r="H99" s="311"/>
      <c r="I99" s="311"/>
      <c r="J99" s="312"/>
      <c r="K99" s="76"/>
      <c r="L99" s="11"/>
      <c r="M99" s="42"/>
      <c r="N99" s="42"/>
      <c r="O99" s="42"/>
      <c r="P99" s="42"/>
      <c r="Y99" s="1"/>
      <c r="Z99" s="1"/>
      <c r="AA99" s="1"/>
      <c r="AB99" s="1"/>
      <c r="AC99" s="1"/>
    </row>
    <row r="100" spans="2:29" ht="25.5" customHeight="1" thickBot="1" x14ac:dyDescent="0.3">
      <c r="B100" s="228" t="s">
        <v>94</v>
      </c>
      <c r="C100" s="229"/>
      <c r="D100" s="229"/>
      <c r="E100" s="229"/>
      <c r="F100" s="229"/>
      <c r="G100" s="229"/>
      <c r="H100" s="229"/>
      <c r="I100" s="229"/>
      <c r="J100" s="230"/>
      <c r="K100" s="76"/>
      <c r="L100" s="11"/>
      <c r="M100" s="42"/>
      <c r="N100" s="42"/>
      <c r="O100" s="42"/>
      <c r="P100" s="42"/>
      <c r="Y100" s="1"/>
      <c r="Z100" s="1"/>
      <c r="AA100" s="1"/>
      <c r="AB100" s="1"/>
      <c r="AC100" s="1"/>
    </row>
    <row r="101" spans="2:29" ht="15.75" thickBot="1" x14ac:dyDescent="0.3">
      <c r="B101" s="234" t="s">
        <v>5</v>
      </c>
      <c r="C101" s="293"/>
      <c r="D101" s="322" t="s">
        <v>39</v>
      </c>
      <c r="E101" s="225">
        <v>2018</v>
      </c>
      <c r="F101" s="226"/>
      <c r="G101" s="226"/>
      <c r="H101" s="226"/>
      <c r="I101" s="226"/>
      <c r="J101" s="227"/>
    </row>
    <row r="102" spans="2:29" x14ac:dyDescent="0.25">
      <c r="B102" s="236"/>
      <c r="C102" s="294"/>
      <c r="D102" s="324"/>
      <c r="E102" s="301" t="str">
        <f>E90</f>
        <v>1 п/г</v>
      </c>
      <c r="F102" s="302"/>
      <c r="G102" s="302" t="str">
        <f>G90</f>
        <v>2 п/г</v>
      </c>
      <c r="H102" s="309"/>
      <c r="I102" s="234" t="s">
        <v>97</v>
      </c>
      <c r="J102" s="293"/>
    </row>
    <row r="103" spans="2:29" ht="29.25" thickBot="1" x14ac:dyDescent="0.3">
      <c r="B103" s="238"/>
      <c r="C103" s="295"/>
      <c r="D103" s="323"/>
      <c r="E103" s="103" t="s">
        <v>31</v>
      </c>
      <c r="F103" s="84" t="s">
        <v>32</v>
      </c>
      <c r="G103" s="84" t="s">
        <v>31</v>
      </c>
      <c r="H103" s="85" t="s">
        <v>32</v>
      </c>
      <c r="I103" s="103" t="s">
        <v>31</v>
      </c>
      <c r="J103" s="85" t="s">
        <v>32</v>
      </c>
    </row>
    <row r="104" spans="2:29" ht="18.75" customHeight="1" x14ac:dyDescent="0.25">
      <c r="B104" s="286" t="s">
        <v>107</v>
      </c>
      <c r="C104" s="287"/>
      <c r="D104" s="97" t="s">
        <v>45</v>
      </c>
      <c r="E104" s="100">
        <v>46.08</v>
      </c>
      <c r="F104" s="83">
        <f>I24</f>
        <v>2236.11</v>
      </c>
      <c r="G104" s="9">
        <v>49.96</v>
      </c>
      <c r="H104" s="117">
        <f>J24</f>
        <v>2273.4499999999998</v>
      </c>
      <c r="I104" s="126">
        <v>1.0842013888888888</v>
      </c>
      <c r="J104" s="111">
        <v>1.0166986418378343</v>
      </c>
      <c r="L104" s="132"/>
    </row>
    <row r="105" spans="2:29" ht="29.25" customHeight="1" x14ac:dyDescent="0.25">
      <c r="B105" s="271" t="s">
        <v>108</v>
      </c>
      <c r="C105" s="272"/>
      <c r="D105" s="159" t="s">
        <v>109</v>
      </c>
      <c r="E105" s="100"/>
      <c r="F105" s="83"/>
      <c r="G105" s="9">
        <f>G104</f>
        <v>49.96</v>
      </c>
      <c r="H105" s="117">
        <f>J25</f>
        <v>2365.04</v>
      </c>
      <c r="I105" s="126">
        <f>I104</f>
        <v>1.0842013888888888</v>
      </c>
      <c r="J105" s="111">
        <f>K25</f>
        <v>1.0576581652959827</v>
      </c>
      <c r="L105" s="132"/>
    </row>
    <row r="106" spans="2:29" ht="18.75" customHeight="1" x14ac:dyDescent="0.25">
      <c r="B106" s="248" t="s">
        <v>9</v>
      </c>
      <c r="C106" s="258"/>
      <c r="D106" s="98" t="s">
        <v>76</v>
      </c>
      <c r="E106" s="101">
        <v>17.21</v>
      </c>
      <c r="F106" s="114">
        <f>I26</f>
        <v>2505.79</v>
      </c>
      <c r="G106" s="113">
        <v>19.46</v>
      </c>
      <c r="H106" s="115">
        <f>J26</f>
        <v>2688.71</v>
      </c>
      <c r="I106" s="127">
        <v>1.1307379430563627</v>
      </c>
      <c r="J106" s="109">
        <v>1.0729989344677726</v>
      </c>
      <c r="L106" s="132"/>
    </row>
    <row r="107" spans="2:29" ht="18.75" customHeight="1" x14ac:dyDescent="0.25">
      <c r="B107" s="248" t="s">
        <v>13</v>
      </c>
      <c r="C107" s="258"/>
      <c r="D107" s="98" t="s">
        <v>48</v>
      </c>
      <c r="E107" s="101">
        <v>16.329999999999998</v>
      </c>
      <c r="F107" s="114">
        <f>I27</f>
        <v>1948.39</v>
      </c>
      <c r="G107" s="113">
        <v>16.77</v>
      </c>
      <c r="H107" s="115">
        <f>J27</f>
        <v>2060.5700000000002</v>
      </c>
      <c r="I107" s="127">
        <v>1.0269442743417025</v>
      </c>
      <c r="J107" s="109">
        <v>1.0575757420229011</v>
      </c>
      <c r="L107" s="132"/>
    </row>
    <row r="108" spans="2:29" ht="18.75" customHeight="1" x14ac:dyDescent="0.25">
      <c r="B108" s="248" t="s">
        <v>2</v>
      </c>
      <c r="C108" s="258"/>
      <c r="D108" s="98" t="s">
        <v>52</v>
      </c>
      <c r="E108" s="101">
        <v>29.28</v>
      </c>
      <c r="F108" s="114">
        <f>I29</f>
        <v>1796.74</v>
      </c>
      <c r="G108" s="113">
        <v>30.3</v>
      </c>
      <c r="H108" s="115">
        <f>J29</f>
        <v>2001.01</v>
      </c>
      <c r="I108" s="127">
        <v>1.0348360655737705</v>
      </c>
      <c r="J108" s="109">
        <v>1.1136892371739928</v>
      </c>
      <c r="L108" s="132"/>
    </row>
    <row r="109" spans="2:29" ht="18.75" customHeight="1" x14ac:dyDescent="0.25">
      <c r="B109" s="248" t="s">
        <v>17</v>
      </c>
      <c r="C109" s="258"/>
      <c r="D109" s="98" t="s">
        <v>54</v>
      </c>
      <c r="E109" s="101">
        <v>34.520000000000003</v>
      </c>
      <c r="F109" s="114">
        <f>I30</f>
        <v>1968.35</v>
      </c>
      <c r="G109" s="113">
        <v>35.590000000000003</v>
      </c>
      <c r="H109" s="115">
        <f>J30</f>
        <v>2000.06</v>
      </c>
      <c r="I109" s="127">
        <v>1.0309965237543453</v>
      </c>
      <c r="J109" s="109">
        <v>1.0161099397972921</v>
      </c>
      <c r="L109" s="132"/>
    </row>
    <row r="110" spans="2:29" ht="18.75" customHeight="1" x14ac:dyDescent="0.25">
      <c r="B110" s="248" t="s">
        <v>18</v>
      </c>
      <c r="C110" s="258"/>
      <c r="D110" s="98" t="s">
        <v>56</v>
      </c>
      <c r="E110" s="101">
        <v>19.940000000000001</v>
      </c>
      <c r="F110" s="114">
        <f>I31</f>
        <v>1867.68</v>
      </c>
      <c r="G110" s="113">
        <v>20.69</v>
      </c>
      <c r="H110" s="115">
        <f>J31</f>
        <v>1983.22</v>
      </c>
      <c r="I110" s="127">
        <v>1.0376128385155465</v>
      </c>
      <c r="J110" s="109">
        <v>1.0618628458836632</v>
      </c>
    </row>
    <row r="111" spans="2:29" ht="18.75" customHeight="1" x14ac:dyDescent="0.25">
      <c r="B111" s="248" t="s">
        <v>25</v>
      </c>
      <c r="C111" s="258"/>
      <c r="D111" s="281" t="s">
        <v>58</v>
      </c>
      <c r="E111" s="269"/>
      <c r="F111" s="270"/>
      <c r="G111" s="291"/>
      <c r="H111" s="292"/>
      <c r="I111" s="299"/>
      <c r="J111" s="300"/>
    </row>
    <row r="112" spans="2:29" ht="18.75" customHeight="1" x14ac:dyDescent="0.25">
      <c r="B112" s="284" t="s">
        <v>26</v>
      </c>
      <c r="C112" s="285"/>
      <c r="D112" s="282"/>
      <c r="E112" s="101">
        <v>33.01</v>
      </c>
      <c r="F112" s="262">
        <f>I32</f>
        <v>2104.86</v>
      </c>
      <c r="G112" s="113">
        <v>34.049999999999997</v>
      </c>
      <c r="H112" s="296">
        <f>J32</f>
        <v>2320.17</v>
      </c>
      <c r="I112" s="127">
        <v>1.0315056043623145</v>
      </c>
      <c r="J112" s="224">
        <v>1.1022918388871468</v>
      </c>
    </row>
    <row r="113" spans="2:10" ht="18.75" customHeight="1" x14ac:dyDescent="0.25">
      <c r="B113" s="284" t="s">
        <v>27</v>
      </c>
      <c r="C113" s="285"/>
      <c r="D113" s="282"/>
      <c r="E113" s="101">
        <v>26.86</v>
      </c>
      <c r="F113" s="263"/>
      <c r="G113" s="113">
        <v>29.24</v>
      </c>
      <c r="H113" s="297"/>
      <c r="I113" s="127">
        <v>1.0886075949367089</v>
      </c>
      <c r="J113" s="224"/>
    </row>
    <row r="114" spans="2:10" ht="18.75" customHeight="1" x14ac:dyDescent="0.25">
      <c r="B114" s="284" t="s">
        <v>28</v>
      </c>
      <c r="C114" s="285"/>
      <c r="D114" s="282"/>
      <c r="E114" s="101">
        <v>33.01</v>
      </c>
      <c r="F114" s="263"/>
      <c r="G114" s="113">
        <v>34.049999999999997</v>
      </c>
      <c r="H114" s="297"/>
      <c r="I114" s="127">
        <v>1.0315056043623145</v>
      </c>
      <c r="J114" s="224"/>
    </row>
    <row r="115" spans="2:10" ht="18.75" customHeight="1" x14ac:dyDescent="0.25">
      <c r="B115" s="284" t="s">
        <v>29</v>
      </c>
      <c r="C115" s="285"/>
      <c r="D115" s="282"/>
      <c r="E115" s="101">
        <v>33.01</v>
      </c>
      <c r="F115" s="263"/>
      <c r="G115" s="113">
        <v>34.049999999999997</v>
      </c>
      <c r="H115" s="297"/>
      <c r="I115" s="127">
        <v>1.0315056043623145</v>
      </c>
      <c r="J115" s="224"/>
    </row>
    <row r="116" spans="2:10" ht="18.75" customHeight="1" x14ac:dyDescent="0.25">
      <c r="B116" s="284" t="s">
        <v>30</v>
      </c>
      <c r="C116" s="285"/>
      <c r="D116" s="283"/>
      <c r="E116" s="101">
        <v>33.01</v>
      </c>
      <c r="F116" s="264"/>
      <c r="G116" s="113">
        <v>34.049999999999997</v>
      </c>
      <c r="H116" s="298"/>
      <c r="I116" s="127">
        <v>1.0315056043623145</v>
      </c>
      <c r="J116" s="224"/>
    </row>
    <row r="117" spans="2:10" ht="18.75" customHeight="1" x14ac:dyDescent="0.25">
      <c r="B117" s="256" t="s">
        <v>99</v>
      </c>
      <c r="C117" s="257"/>
      <c r="D117" s="98" t="s">
        <v>44</v>
      </c>
      <c r="E117" s="101">
        <v>18.47</v>
      </c>
      <c r="F117" s="114">
        <f>I33</f>
        <v>1624.08</v>
      </c>
      <c r="G117" s="134">
        <v>0</v>
      </c>
      <c r="H117" s="135">
        <v>0</v>
      </c>
      <c r="I117" s="136" t="s">
        <v>101</v>
      </c>
      <c r="J117" s="137" t="s">
        <v>101</v>
      </c>
    </row>
    <row r="118" spans="2:10" ht="32.25" customHeight="1" x14ac:dyDescent="0.25">
      <c r="B118" s="256" t="s">
        <v>100</v>
      </c>
      <c r="C118" s="257"/>
      <c r="D118" s="131" t="s">
        <v>98</v>
      </c>
      <c r="E118" s="101">
        <v>15.93</v>
      </c>
      <c r="F118" s="114">
        <v>1624.08</v>
      </c>
      <c r="G118" s="113">
        <v>16.48</v>
      </c>
      <c r="H118" s="115">
        <v>1780.16</v>
      </c>
      <c r="I118" s="127">
        <f>G118/E118</f>
        <v>1.0345260514752042</v>
      </c>
      <c r="J118" s="109">
        <f>H118/F118</f>
        <v>1.0961036402147679</v>
      </c>
    </row>
    <row r="119" spans="2:10" ht="18.75" customHeight="1" x14ac:dyDescent="0.25">
      <c r="B119" s="248" t="s">
        <v>19</v>
      </c>
      <c r="C119" s="258"/>
      <c r="D119" s="98" t="s">
        <v>60</v>
      </c>
      <c r="E119" s="101">
        <v>55.04</v>
      </c>
      <c r="F119" s="114">
        <f>I34</f>
        <v>2497.2399999999998</v>
      </c>
      <c r="G119" s="113">
        <v>57.08</v>
      </c>
      <c r="H119" s="115">
        <f>J34</f>
        <v>2654.57</v>
      </c>
      <c r="I119" s="127">
        <v>1.0370639534883721</v>
      </c>
      <c r="J119" s="109">
        <v>1.0630015537153019</v>
      </c>
    </row>
    <row r="120" spans="2:10" ht="18.75" customHeight="1" x14ac:dyDescent="0.25">
      <c r="B120" s="248" t="s">
        <v>102</v>
      </c>
      <c r="C120" s="258"/>
      <c r="D120" s="130" t="s">
        <v>103</v>
      </c>
      <c r="E120" s="101">
        <v>55.04</v>
      </c>
      <c r="F120" s="140">
        <v>3239.83</v>
      </c>
      <c r="G120" s="113">
        <v>57.08</v>
      </c>
      <c r="H120" s="141">
        <v>3318.28</v>
      </c>
      <c r="I120" s="127">
        <f>G120/E120</f>
        <v>1.0370639534883721</v>
      </c>
      <c r="J120" s="109">
        <f>H120/F120</f>
        <v>1.024214233462867</v>
      </c>
    </row>
    <row r="121" spans="2:10" ht="18.75" customHeight="1" thickBot="1" x14ac:dyDescent="0.3">
      <c r="B121" s="304" t="s">
        <v>4</v>
      </c>
      <c r="C121" s="305"/>
      <c r="D121" s="99" t="s">
        <v>64</v>
      </c>
      <c r="E121" s="102">
        <v>22.45</v>
      </c>
      <c r="F121" s="96">
        <f>I36</f>
        <v>1821.6</v>
      </c>
      <c r="G121" s="95">
        <v>23.86</v>
      </c>
      <c r="H121" s="116">
        <f>J36</f>
        <v>1856.93</v>
      </c>
      <c r="I121" s="128">
        <v>1.0628062360801782</v>
      </c>
      <c r="J121" s="110">
        <v>1.01939503732982</v>
      </c>
    </row>
    <row r="122" spans="2:10" ht="20.25" customHeight="1" thickBot="1" x14ac:dyDescent="0.3">
      <c r="B122" s="228" t="s">
        <v>95</v>
      </c>
      <c r="C122" s="229"/>
      <c r="D122" s="229"/>
      <c r="E122" s="229"/>
      <c r="F122" s="229"/>
      <c r="G122" s="229"/>
      <c r="H122" s="229"/>
      <c r="I122" s="229"/>
      <c r="J122" s="230"/>
    </row>
    <row r="123" spans="2:10" ht="15.75" thickBot="1" x14ac:dyDescent="0.3">
      <c r="B123" s="234" t="s">
        <v>5</v>
      </c>
      <c r="C123" s="235"/>
      <c r="D123" s="250" t="s">
        <v>39</v>
      </c>
      <c r="E123" s="225">
        <v>2018</v>
      </c>
      <c r="F123" s="226"/>
      <c r="G123" s="226"/>
      <c r="H123" s="226"/>
      <c r="I123" s="226"/>
      <c r="J123" s="227"/>
    </row>
    <row r="124" spans="2:10" x14ac:dyDescent="0.25">
      <c r="B124" s="236"/>
      <c r="C124" s="237"/>
      <c r="D124" s="251"/>
      <c r="E124" s="306" t="str">
        <f>E102</f>
        <v>1 п/г</v>
      </c>
      <c r="F124" s="307"/>
      <c r="G124" s="237" t="str">
        <f>G102</f>
        <v>2 п/г</v>
      </c>
      <c r="H124" s="308"/>
      <c r="I124" s="234" t="s">
        <v>97</v>
      </c>
      <c r="J124" s="293"/>
    </row>
    <row r="125" spans="2:10" ht="29.25" thickBot="1" x14ac:dyDescent="0.3">
      <c r="B125" s="238"/>
      <c r="C125" s="239"/>
      <c r="D125" s="252"/>
      <c r="E125" s="91" t="str">
        <f>E103</f>
        <v>компонент вода</v>
      </c>
      <c r="F125" s="84" t="str">
        <f>F103</f>
        <v>компонент тепло</v>
      </c>
      <c r="G125" s="84" t="str">
        <f>G103</f>
        <v>компонент вода</v>
      </c>
      <c r="H125" s="85" t="str">
        <f>H103</f>
        <v>компонент тепло</v>
      </c>
      <c r="I125" s="103" t="s">
        <v>31</v>
      </c>
      <c r="J125" s="85" t="s">
        <v>32</v>
      </c>
    </row>
    <row r="126" spans="2:10" ht="18" customHeight="1" x14ac:dyDescent="0.25">
      <c r="B126" s="246" t="str">
        <f>B104</f>
        <v>г.Гороховец (до 17.10.2018)</v>
      </c>
      <c r="C126" s="247"/>
      <c r="D126" s="106" t="str">
        <f>D104</f>
        <v>от 18.12.2017 г. № 58/3</v>
      </c>
      <c r="E126" s="105">
        <f>E104*1.18</f>
        <v>54.374399999999994</v>
      </c>
      <c r="F126" s="10">
        <f>F104*1.18</f>
        <v>2638.6098000000002</v>
      </c>
      <c r="G126" s="10">
        <f>G104*1.18</f>
        <v>58.952799999999996</v>
      </c>
      <c r="H126" s="104">
        <f>H104*1.18</f>
        <v>2682.6709999999998</v>
      </c>
      <c r="I126" s="126">
        <v>1.0842013888888888</v>
      </c>
      <c r="J126" s="111">
        <v>1.0166986418378343</v>
      </c>
    </row>
    <row r="127" spans="2:10" ht="30" customHeight="1" x14ac:dyDescent="0.25">
      <c r="B127" s="271" t="str">
        <f>B105</f>
        <v>г.Гороховец (с 17.10.2018)</v>
      </c>
      <c r="C127" s="272"/>
      <c r="D127" s="150" t="str">
        <f>D105</f>
        <v>от 11.10.2018 г. № 39/5 (изм.в пост. от 18.12.2017 г. № 58/3)</v>
      </c>
      <c r="E127" s="105"/>
      <c r="F127" s="10"/>
      <c r="G127" s="10">
        <f>G105*1.18</f>
        <v>58.952799999999996</v>
      </c>
      <c r="H127" s="104">
        <f>H105*1.18</f>
        <v>2790.7471999999998</v>
      </c>
      <c r="I127" s="126">
        <f>I105</f>
        <v>1.0842013888888888</v>
      </c>
      <c r="J127" s="111">
        <f>J105</f>
        <v>1.0576581652959827</v>
      </c>
    </row>
    <row r="128" spans="2:10" ht="18" customHeight="1" x14ac:dyDescent="0.25">
      <c r="B128" s="248" t="str">
        <f t="shared" ref="B128:B141" si="35">B106</f>
        <v>г.Гусь-Хрустальный</v>
      </c>
      <c r="C128" s="249"/>
      <c r="D128" s="45" t="s">
        <v>76</v>
      </c>
      <c r="E128" s="105">
        <f t="shared" ref="E128:H132" si="36">E106*1.18</f>
        <v>20.3078</v>
      </c>
      <c r="F128" s="10">
        <f t="shared" si="36"/>
        <v>2956.8321999999998</v>
      </c>
      <c r="G128" s="10">
        <f t="shared" si="36"/>
        <v>22.962800000000001</v>
      </c>
      <c r="H128" s="104">
        <f t="shared" si="36"/>
        <v>3172.6777999999999</v>
      </c>
      <c r="I128" s="127">
        <v>1.1307379430563627</v>
      </c>
      <c r="J128" s="109">
        <v>1.0729989344677726</v>
      </c>
    </row>
    <row r="129" spans="2:10" ht="18" customHeight="1" x14ac:dyDescent="0.25">
      <c r="B129" s="248" t="str">
        <f t="shared" si="35"/>
        <v>г.Ковров</v>
      </c>
      <c r="C129" s="249"/>
      <c r="D129" s="45" t="str">
        <f>D107</f>
        <v>от 19.12.2017 г. № 59/90</v>
      </c>
      <c r="E129" s="105">
        <f t="shared" si="36"/>
        <v>19.269399999999997</v>
      </c>
      <c r="F129" s="10">
        <f t="shared" si="36"/>
        <v>2299.1001999999999</v>
      </c>
      <c r="G129" s="10">
        <f t="shared" si="36"/>
        <v>19.788599999999999</v>
      </c>
      <c r="H129" s="104">
        <f t="shared" si="36"/>
        <v>2431.4726000000001</v>
      </c>
      <c r="I129" s="127">
        <v>1.0269442743417025</v>
      </c>
      <c r="J129" s="109">
        <v>1.0575757420229011</v>
      </c>
    </row>
    <row r="130" spans="2:10" ht="18" customHeight="1" x14ac:dyDescent="0.25">
      <c r="B130" s="248" t="str">
        <f t="shared" si="35"/>
        <v>мкр.Красный Октябрь</v>
      </c>
      <c r="C130" s="249"/>
      <c r="D130" s="45" t="str">
        <f>D108</f>
        <v>от 18.12.2017 г. № 58/13</v>
      </c>
      <c r="E130" s="105">
        <f t="shared" si="36"/>
        <v>34.550399999999996</v>
      </c>
      <c r="F130" s="10">
        <f t="shared" si="36"/>
        <v>2120.1531999999997</v>
      </c>
      <c r="G130" s="10">
        <f t="shared" si="36"/>
        <v>35.753999999999998</v>
      </c>
      <c r="H130" s="104">
        <f t="shared" si="36"/>
        <v>2361.1918000000001</v>
      </c>
      <c r="I130" s="127">
        <v>1.0348360655737705</v>
      </c>
      <c r="J130" s="109">
        <v>1.1136892371739928</v>
      </c>
    </row>
    <row r="131" spans="2:10" ht="18" customHeight="1" x14ac:dyDescent="0.25">
      <c r="B131" s="248" t="str">
        <f t="shared" si="35"/>
        <v>г.Лакинск</v>
      </c>
      <c r="C131" s="249"/>
      <c r="D131" s="45" t="str">
        <f>D109</f>
        <v>от 18.12.2017 г. № 58/9</v>
      </c>
      <c r="E131" s="105">
        <f t="shared" si="36"/>
        <v>40.733600000000003</v>
      </c>
      <c r="F131" s="10">
        <f t="shared" si="36"/>
        <v>2322.6529999999998</v>
      </c>
      <c r="G131" s="10">
        <f t="shared" si="36"/>
        <v>41.996200000000002</v>
      </c>
      <c r="H131" s="104">
        <f t="shared" si="36"/>
        <v>2360.0708</v>
      </c>
      <c r="I131" s="127">
        <v>1.0309965237543453</v>
      </c>
      <c r="J131" s="109">
        <v>1.0161099397972921</v>
      </c>
    </row>
    <row r="132" spans="2:10" ht="18" customHeight="1" x14ac:dyDescent="0.25">
      <c r="B132" s="248" t="str">
        <f t="shared" si="35"/>
        <v>о.Муром</v>
      </c>
      <c r="C132" s="249"/>
      <c r="D132" s="45" t="str">
        <f>D110</f>
        <v>от 19.12.2017 г. № 59/91</v>
      </c>
      <c r="E132" s="105">
        <f t="shared" si="36"/>
        <v>23.529199999999999</v>
      </c>
      <c r="F132" s="10">
        <f t="shared" si="36"/>
        <v>2203.8624</v>
      </c>
      <c r="G132" s="10">
        <f t="shared" si="36"/>
        <v>24.414200000000001</v>
      </c>
      <c r="H132" s="104">
        <f t="shared" si="36"/>
        <v>2340.1995999999999</v>
      </c>
      <c r="I132" s="127">
        <v>1.0376128385155465</v>
      </c>
      <c r="J132" s="109">
        <v>1.0618628458836632</v>
      </c>
    </row>
    <row r="133" spans="2:10" ht="18" customHeight="1" x14ac:dyDescent="0.25">
      <c r="B133" s="248" t="str">
        <f t="shared" si="35"/>
        <v>Петушинский филиал, в т.ч.</v>
      </c>
      <c r="C133" s="249"/>
      <c r="D133" s="253" t="str">
        <f>D111</f>
        <v>от 18.12.2017 г. № 58/17</v>
      </c>
      <c r="E133" s="265"/>
      <c r="F133" s="266"/>
      <c r="G133" s="267"/>
      <c r="H133" s="268"/>
      <c r="I133" s="299"/>
      <c r="J133" s="300"/>
    </row>
    <row r="134" spans="2:10" ht="18" customHeight="1" x14ac:dyDescent="0.25">
      <c r="B134" s="256" t="str">
        <f t="shared" si="35"/>
        <v>г.Петушки</v>
      </c>
      <c r="C134" s="281"/>
      <c r="D134" s="254"/>
      <c r="E134" s="105">
        <f>E112*1.18</f>
        <v>38.951799999999999</v>
      </c>
      <c r="F134" s="262">
        <f>F112*1.18</f>
        <v>2483.7348000000002</v>
      </c>
      <c r="G134" s="10">
        <f>G112*1.18</f>
        <v>40.178999999999995</v>
      </c>
      <c r="H134" s="259">
        <f>H112*1.18</f>
        <v>2737.8006</v>
      </c>
      <c r="I134" s="127">
        <v>1.0315056043623145</v>
      </c>
      <c r="J134" s="224">
        <v>1.1022918388871468</v>
      </c>
    </row>
    <row r="135" spans="2:10" ht="18" customHeight="1" x14ac:dyDescent="0.25">
      <c r="B135" s="256" t="str">
        <f t="shared" si="35"/>
        <v>г.Покров</v>
      </c>
      <c r="C135" s="281"/>
      <c r="D135" s="254"/>
      <c r="E135" s="105">
        <f t="shared" ref="E135:E141" si="37">E113*1.18</f>
        <v>31.694799999999997</v>
      </c>
      <c r="F135" s="263"/>
      <c r="G135" s="10">
        <f t="shared" ref="G135:G141" si="38">G113*1.18</f>
        <v>34.5032</v>
      </c>
      <c r="H135" s="260"/>
      <c r="I135" s="127">
        <v>1.0886075949367089</v>
      </c>
      <c r="J135" s="224"/>
    </row>
    <row r="136" spans="2:10" ht="18" customHeight="1" x14ac:dyDescent="0.25">
      <c r="B136" s="256" t="str">
        <f t="shared" si="35"/>
        <v>Нагорное СП</v>
      </c>
      <c r="C136" s="281"/>
      <c r="D136" s="254"/>
      <c r="E136" s="105">
        <f t="shared" si="37"/>
        <v>38.951799999999999</v>
      </c>
      <c r="F136" s="263"/>
      <c r="G136" s="10">
        <f t="shared" si="38"/>
        <v>40.178999999999995</v>
      </c>
      <c r="H136" s="260"/>
      <c r="I136" s="127">
        <v>1.0315056043623145</v>
      </c>
      <c r="J136" s="224"/>
    </row>
    <row r="137" spans="2:10" ht="18" customHeight="1" x14ac:dyDescent="0.25">
      <c r="B137" s="256" t="str">
        <f t="shared" si="35"/>
        <v>Пекшинское СП</v>
      </c>
      <c r="C137" s="281"/>
      <c r="D137" s="254"/>
      <c r="E137" s="105">
        <f t="shared" si="37"/>
        <v>38.951799999999999</v>
      </c>
      <c r="F137" s="263"/>
      <c r="G137" s="10">
        <f t="shared" si="38"/>
        <v>40.178999999999995</v>
      </c>
      <c r="H137" s="260"/>
      <c r="I137" s="127">
        <v>1.0315056043623145</v>
      </c>
      <c r="J137" s="224"/>
    </row>
    <row r="138" spans="2:10" ht="18" customHeight="1" x14ac:dyDescent="0.25">
      <c r="B138" s="256" t="str">
        <f t="shared" si="35"/>
        <v>Петушинское СП</v>
      </c>
      <c r="C138" s="281"/>
      <c r="D138" s="255"/>
      <c r="E138" s="105">
        <f t="shared" si="37"/>
        <v>38.951799999999999</v>
      </c>
      <c r="F138" s="264"/>
      <c r="G138" s="10">
        <f t="shared" si="38"/>
        <v>40.178999999999995</v>
      </c>
      <c r="H138" s="261"/>
      <c r="I138" s="127">
        <v>1.0315056043623145</v>
      </c>
      <c r="J138" s="224"/>
    </row>
    <row r="139" spans="2:10" ht="18" customHeight="1" x14ac:dyDescent="0.25">
      <c r="B139" s="256" t="str">
        <f t="shared" si="35"/>
        <v>пос.Вольгинский (до 05.04.2018)</v>
      </c>
      <c r="C139" s="257"/>
      <c r="D139" s="45" t="str">
        <f>D117</f>
        <v>от 18.12.2017 г. № 58/15</v>
      </c>
      <c r="E139" s="105">
        <f t="shared" si="37"/>
        <v>21.794599999999999</v>
      </c>
      <c r="F139" s="10">
        <f>F117*1.18</f>
        <v>1916.4143999999999</v>
      </c>
      <c r="G139" s="138">
        <f t="shared" si="38"/>
        <v>0</v>
      </c>
      <c r="H139" s="139">
        <f>H117*1.18</f>
        <v>0</v>
      </c>
      <c r="I139" s="136" t="str">
        <f>I117</f>
        <v>-</v>
      </c>
      <c r="J139" s="137" t="str">
        <f>J117</f>
        <v>-</v>
      </c>
    </row>
    <row r="140" spans="2:10" ht="32.25" customHeight="1" x14ac:dyDescent="0.25">
      <c r="B140" s="256" t="str">
        <f t="shared" si="35"/>
        <v>пос.Вольгинский (с 05.04.2018)</v>
      </c>
      <c r="C140" s="257"/>
      <c r="D140" s="133" t="str">
        <f>D118</f>
        <v>от 05.04.2018 г. № 10/1 (изм.в пост. от 18.12.2017 г. №58/15)</v>
      </c>
      <c r="E140" s="105">
        <f t="shared" si="37"/>
        <v>18.7974</v>
      </c>
      <c r="F140" s="10">
        <f>F118*1.18</f>
        <v>1916.4143999999999</v>
      </c>
      <c r="G140" s="10">
        <f t="shared" si="38"/>
        <v>19.446400000000001</v>
      </c>
      <c r="H140" s="104">
        <f>H118*1.18</f>
        <v>2100.5888</v>
      </c>
      <c r="I140" s="127">
        <f>G140/E140</f>
        <v>1.0345260514752042</v>
      </c>
      <c r="J140" s="109">
        <f>H140/F140</f>
        <v>1.0961036402147679</v>
      </c>
    </row>
    <row r="141" spans="2:10" ht="18" customHeight="1" x14ac:dyDescent="0.25">
      <c r="B141" s="248" t="str">
        <f t="shared" si="35"/>
        <v>Селивановский филиал</v>
      </c>
      <c r="C141" s="249"/>
      <c r="D141" s="45" t="str">
        <f>D119</f>
        <v>от 18.12.2017 г. № 58/6</v>
      </c>
      <c r="E141" s="105">
        <f t="shared" si="37"/>
        <v>64.947199999999995</v>
      </c>
      <c r="F141" s="10">
        <f>F119*1.18</f>
        <v>2946.7431999999994</v>
      </c>
      <c r="G141" s="10">
        <f t="shared" si="38"/>
        <v>67.354399999999998</v>
      </c>
      <c r="H141" s="104">
        <f>H119*1.18</f>
        <v>3132.3926000000001</v>
      </c>
      <c r="I141" s="127">
        <v>1.0370639534883721</v>
      </c>
      <c r="J141" s="109">
        <v>1.0630015537153019</v>
      </c>
    </row>
    <row r="142" spans="2:10" ht="18" customHeight="1" thickBot="1" x14ac:dyDescent="0.3">
      <c r="B142" s="304" t="str">
        <f t="shared" ref="B142" si="39">B121</f>
        <v>пос.Содышка</v>
      </c>
      <c r="C142" s="327"/>
      <c r="D142" s="107" t="str">
        <f t="shared" ref="D142" si="40">D121</f>
        <v>от 19.12.2017 г. № 59/94</v>
      </c>
      <c r="E142" s="94">
        <f t="shared" ref="E142" si="41">E121*1.18</f>
        <v>26.490999999999996</v>
      </c>
      <c r="F142" s="89">
        <f>F121*1.18</f>
        <v>2149.4879999999998</v>
      </c>
      <c r="G142" s="89">
        <f t="shared" ref="G142" si="42">G121*1.18</f>
        <v>28.154799999999998</v>
      </c>
      <c r="H142" s="90">
        <f>H121*1.18</f>
        <v>2191.1774</v>
      </c>
      <c r="I142" s="128">
        <v>1.0628062360801782</v>
      </c>
      <c r="J142" s="110">
        <v>1.01939503732982</v>
      </c>
    </row>
  </sheetData>
  <customSheetViews>
    <customSheetView guid="{5B3038B9-F4D0-4C9A-9C27-C80F07D3611F}" scale="85" showPageBreaks="1" fitToPage="1" view="pageBreakPreview" topLeftCell="A47">
      <selection activeCell="E56" sqref="E56:G56"/>
      <rowBreaks count="1" manualBreakCount="1">
        <brk id="98" max="16383" man="1"/>
      </rowBreaks>
      <pageMargins left="0.31496062992125984" right="0.31496062992125984" top="0.31496062992125984" bottom="0.31496062992125984" header="0.31496062992125984" footer="0.31496062992125984"/>
      <pageSetup paperSize="9" scale="44" fitToHeight="0" orientation="portrait" r:id="rId1"/>
    </customSheetView>
  </customSheetViews>
  <mergeCells count="173">
    <mergeCell ref="D38:D39"/>
    <mergeCell ref="E41:E42"/>
    <mergeCell ref="F41:F42"/>
    <mergeCell ref="B60:C60"/>
    <mergeCell ref="L76:M76"/>
    <mergeCell ref="L81:M81"/>
    <mergeCell ref="N81:O81"/>
    <mergeCell ref="P76:Q76"/>
    <mergeCell ref="P81:Q81"/>
    <mergeCell ref="B81:B82"/>
    <mergeCell ref="I81:K81"/>
    <mergeCell ref="N76:O76"/>
    <mergeCell ref="G7:H7"/>
    <mergeCell ref="C12:C15"/>
    <mergeCell ref="B80:Q80"/>
    <mergeCell ref="B7:B8"/>
    <mergeCell ref="L7:M7"/>
    <mergeCell ref="B61:C61"/>
    <mergeCell ref="B62:C62"/>
    <mergeCell ref="B63:C63"/>
    <mergeCell ref="P38:Q38"/>
    <mergeCell ref="I38:K38"/>
    <mergeCell ref="I76:K76"/>
    <mergeCell ref="L38:M38"/>
    <mergeCell ref="C7:C8"/>
    <mergeCell ref="E7:F7"/>
    <mergeCell ref="C20:C21"/>
    <mergeCell ref="C76:C77"/>
    <mergeCell ref="E20:F20"/>
    <mergeCell ref="G20:H20"/>
    <mergeCell ref="E76:F76"/>
    <mergeCell ref="G76:H76"/>
    <mergeCell ref="C24:C25"/>
    <mergeCell ref="G24:G25"/>
    <mergeCell ref="F24:F25"/>
    <mergeCell ref="B24:B25"/>
    <mergeCell ref="B1:Q1"/>
    <mergeCell ref="D7:D8"/>
    <mergeCell ref="D20:D21"/>
    <mergeCell ref="D76:D77"/>
    <mergeCell ref="G38:H38"/>
    <mergeCell ref="N38:O38"/>
    <mergeCell ref="B3:Q3"/>
    <mergeCell ref="B2:Q2"/>
    <mergeCell ref="B4:Q4"/>
    <mergeCell ref="B67:C67"/>
    <mergeCell ref="B68:C68"/>
    <mergeCell ref="B69:C69"/>
    <mergeCell ref="I24:I25"/>
    <mergeCell ref="B41:B42"/>
    <mergeCell ref="C41:C42"/>
    <mergeCell ref="G41:G42"/>
    <mergeCell ref="B6:Q6"/>
    <mergeCell ref="B19:Q19"/>
    <mergeCell ref="B20:B21"/>
    <mergeCell ref="N7:O7"/>
    <mergeCell ref="H41:H42"/>
    <mergeCell ref="I41:I42"/>
    <mergeCell ref="N20:O20"/>
    <mergeCell ref="P7:Q7"/>
    <mergeCell ref="B88:J88"/>
    <mergeCell ref="B93:J93"/>
    <mergeCell ref="E94:J94"/>
    <mergeCell ref="I95:J95"/>
    <mergeCell ref="B142:C142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40:C140"/>
    <mergeCell ref="B141:C141"/>
    <mergeCell ref="B55:G55"/>
    <mergeCell ref="B70:C70"/>
    <mergeCell ref="B71:C71"/>
    <mergeCell ref="E12:Q12"/>
    <mergeCell ref="E24:E25"/>
    <mergeCell ref="B72:C72"/>
    <mergeCell ref="B73:C73"/>
    <mergeCell ref="B56:C57"/>
    <mergeCell ref="D81:D82"/>
    <mergeCell ref="D56:D57"/>
    <mergeCell ref="B64:C64"/>
    <mergeCell ref="B65:C65"/>
    <mergeCell ref="H24:H25"/>
    <mergeCell ref="C38:C39"/>
    <mergeCell ref="E38:F38"/>
    <mergeCell ref="P20:Q20"/>
    <mergeCell ref="L20:M20"/>
    <mergeCell ref="C81:C82"/>
    <mergeCell ref="E81:F81"/>
    <mergeCell ref="G81:H81"/>
    <mergeCell ref="B75:Q75"/>
    <mergeCell ref="B37:Q37"/>
    <mergeCell ref="B58:C58"/>
    <mergeCell ref="B59:C59"/>
    <mergeCell ref="G95:H95"/>
    <mergeCell ref="E95:F95"/>
    <mergeCell ref="E89:J89"/>
    <mergeCell ref="D94:D96"/>
    <mergeCell ref="B76:B77"/>
    <mergeCell ref="B66:C66"/>
    <mergeCell ref="I133:J133"/>
    <mergeCell ref="B117:C117"/>
    <mergeCell ref="B119:C119"/>
    <mergeCell ref="B121:C121"/>
    <mergeCell ref="B92:C92"/>
    <mergeCell ref="I124:J124"/>
    <mergeCell ref="E124:F124"/>
    <mergeCell ref="G124:H124"/>
    <mergeCell ref="G102:H102"/>
    <mergeCell ref="J112:J116"/>
    <mergeCell ref="I90:J90"/>
    <mergeCell ref="I102:J102"/>
    <mergeCell ref="B99:J99"/>
    <mergeCell ref="B100:J100"/>
    <mergeCell ref="D101:D103"/>
    <mergeCell ref="D89:D91"/>
    <mergeCell ref="B89:C91"/>
    <mergeCell ref="B87:J87"/>
    <mergeCell ref="I7:K7"/>
    <mergeCell ref="I20:K20"/>
    <mergeCell ref="B38:B39"/>
    <mergeCell ref="D12:D15"/>
    <mergeCell ref="D111:D116"/>
    <mergeCell ref="B110:C110"/>
    <mergeCell ref="B111:C111"/>
    <mergeCell ref="B112:C112"/>
    <mergeCell ref="B113:C113"/>
    <mergeCell ref="B114:C114"/>
    <mergeCell ref="B115:C115"/>
    <mergeCell ref="B116:C116"/>
    <mergeCell ref="B104:C104"/>
    <mergeCell ref="B106:C106"/>
    <mergeCell ref="B107:C107"/>
    <mergeCell ref="B108:C108"/>
    <mergeCell ref="B109:C109"/>
    <mergeCell ref="B18:Q18"/>
    <mergeCell ref="G111:H111"/>
    <mergeCell ref="B101:C103"/>
    <mergeCell ref="H112:H116"/>
    <mergeCell ref="E101:J101"/>
    <mergeCell ref="I111:J111"/>
    <mergeCell ref="E102:F102"/>
    <mergeCell ref="J134:J138"/>
    <mergeCell ref="E123:J123"/>
    <mergeCell ref="B122:J122"/>
    <mergeCell ref="E56:G56"/>
    <mergeCell ref="B94:C96"/>
    <mergeCell ref="B97:C97"/>
    <mergeCell ref="E90:F90"/>
    <mergeCell ref="G90:H90"/>
    <mergeCell ref="B123:C125"/>
    <mergeCell ref="B126:C126"/>
    <mergeCell ref="B128:C128"/>
    <mergeCell ref="B129:C129"/>
    <mergeCell ref="D123:D125"/>
    <mergeCell ref="D133:D138"/>
    <mergeCell ref="B118:C118"/>
    <mergeCell ref="B120:C120"/>
    <mergeCell ref="H134:H138"/>
    <mergeCell ref="F134:F138"/>
    <mergeCell ref="F112:F116"/>
    <mergeCell ref="E133:F133"/>
    <mergeCell ref="G133:H133"/>
    <mergeCell ref="E111:F111"/>
    <mergeCell ref="B105:C105"/>
    <mergeCell ref="B127:C127"/>
  </mergeCells>
  <pageMargins left="0.31496062992125984" right="0.31496062992125984" top="0.31496062992125984" bottom="0.31496062992125984" header="0.31496062992125984" footer="0.31496062992125984"/>
  <pageSetup paperSize="9" scale="44" fitToHeight="0" orientation="portrait" r:id="rId2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167"/>
  <sheetViews>
    <sheetView tabSelected="1" view="pageBreakPreview" zoomScaleNormal="100" zoomScaleSheetLayoutView="100" workbookViewId="0">
      <selection activeCell="P25" sqref="P25:P26"/>
    </sheetView>
  </sheetViews>
  <sheetFormatPr defaultRowHeight="15" x14ac:dyDescent="0.25"/>
  <cols>
    <col min="1" max="1" width="4.7109375" style="2" customWidth="1"/>
    <col min="2" max="2" width="28.7109375" style="2" customWidth="1"/>
    <col min="3" max="3" width="16.140625" style="3" customWidth="1"/>
    <col min="4" max="4" width="26.42578125" style="3" customWidth="1"/>
    <col min="5" max="5" width="12.5703125" style="2" customWidth="1"/>
    <col min="6" max="16" width="10.85546875" style="2" customWidth="1"/>
    <col min="17" max="18" width="11.42578125" style="2" customWidth="1"/>
    <col min="19" max="20" width="11.7109375" style="2" customWidth="1"/>
    <col min="21" max="22" width="11.7109375" style="3" customWidth="1"/>
    <col min="23" max="26" width="13.28515625" style="2" customWidth="1"/>
    <col min="27" max="30" width="12.140625" style="2" customWidth="1"/>
    <col min="31" max="32" width="9.5703125" style="2" bestFit="1" customWidth="1"/>
    <col min="33" max="16384" width="9.140625" style="2"/>
  </cols>
  <sheetData>
    <row r="1" spans="2:32" ht="18.75" x14ac:dyDescent="0.25">
      <c r="B1" s="328" t="s">
        <v>72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2:32" ht="18.75" x14ac:dyDescent="0.25">
      <c r="B2" s="328" t="s">
        <v>162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2:32" ht="18.75" x14ac:dyDescent="0.25">
      <c r="B3" s="328" t="s">
        <v>163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spans="2:32" ht="18.75" x14ac:dyDescent="0.25">
      <c r="B4" s="328" t="s">
        <v>71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</row>
    <row r="5" spans="2:32" ht="18.75" x14ac:dyDescent="0.25">
      <c r="B5" s="328" t="s">
        <v>74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</row>
    <row r="6" spans="2:32" ht="15" customHeight="1" thickBot="1" x14ac:dyDescent="0.3">
      <c r="Q6" s="6"/>
      <c r="R6" s="6"/>
    </row>
    <row r="7" spans="2:32" s="1" customFormat="1" ht="24.75" customHeight="1" thickBot="1" x14ac:dyDescent="0.3">
      <c r="B7" s="310" t="s">
        <v>68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9.5" customHeight="1" x14ac:dyDescent="0.25">
      <c r="B8" s="335" t="s">
        <v>5</v>
      </c>
      <c r="C8" s="322" t="s">
        <v>35</v>
      </c>
      <c r="D8" s="250" t="s">
        <v>39</v>
      </c>
      <c r="E8" s="329">
        <v>2016</v>
      </c>
      <c r="F8" s="235"/>
      <c r="G8" s="234">
        <v>2017</v>
      </c>
      <c r="H8" s="293"/>
      <c r="I8" s="273">
        <v>2018</v>
      </c>
      <c r="J8" s="274"/>
      <c r="K8" s="275"/>
      <c r="L8" s="273">
        <v>2019</v>
      </c>
      <c r="M8" s="274"/>
      <c r="N8" s="275"/>
      <c r="O8" s="329">
        <v>2020</v>
      </c>
      <c r="P8" s="235"/>
      <c r="Q8" s="234">
        <v>2021</v>
      </c>
      <c r="R8" s="293"/>
      <c r="S8" s="234">
        <v>2022</v>
      </c>
      <c r="T8" s="293"/>
      <c r="U8" s="234">
        <v>2023</v>
      </c>
      <c r="V8" s="293"/>
    </row>
    <row r="9" spans="2:32" s="1" customFormat="1" ht="19.5" customHeight="1" thickBot="1" x14ac:dyDescent="0.3">
      <c r="B9" s="336"/>
      <c r="C9" s="323"/>
      <c r="D9" s="252"/>
      <c r="E9" s="24" t="s">
        <v>0</v>
      </c>
      <c r="F9" s="152" t="s">
        <v>1</v>
      </c>
      <c r="G9" s="151" t="s">
        <v>0</v>
      </c>
      <c r="H9" s="156" t="s">
        <v>1</v>
      </c>
      <c r="I9" s="24" t="s">
        <v>0</v>
      </c>
      <c r="J9" s="152" t="s">
        <v>1</v>
      </c>
      <c r="K9" s="108" t="s">
        <v>96</v>
      </c>
      <c r="L9" s="24" t="s">
        <v>0</v>
      </c>
      <c r="M9" s="152" t="s">
        <v>1</v>
      </c>
      <c r="N9" s="108" t="s">
        <v>96</v>
      </c>
      <c r="O9" s="221" t="s">
        <v>0</v>
      </c>
      <c r="P9" s="222" t="s">
        <v>1</v>
      </c>
      <c r="Q9" s="151" t="s">
        <v>0</v>
      </c>
      <c r="R9" s="156" t="s">
        <v>1</v>
      </c>
      <c r="S9" s="151" t="s">
        <v>0</v>
      </c>
      <c r="T9" s="156" t="s">
        <v>1</v>
      </c>
      <c r="U9" s="151" t="s">
        <v>0</v>
      </c>
      <c r="V9" s="156" t="s">
        <v>1</v>
      </c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9.5" customHeight="1" x14ac:dyDescent="0.25">
      <c r="B10" s="18" t="s">
        <v>24</v>
      </c>
      <c r="C10" s="154" t="s">
        <v>36</v>
      </c>
      <c r="D10" s="153" t="s">
        <v>161</v>
      </c>
      <c r="E10" s="25"/>
      <c r="F10" s="118"/>
      <c r="G10" s="121">
        <v>1360.5</v>
      </c>
      <c r="H10" s="117">
        <v>3412.11</v>
      </c>
      <c r="I10" s="25">
        <v>3412.11</v>
      </c>
      <c r="J10" s="118">
        <v>3520.83</v>
      </c>
      <c r="K10" s="111">
        <f>J10/I10</f>
        <v>1.0318629821430141</v>
      </c>
      <c r="L10" s="25">
        <f>J10</f>
        <v>3520.83</v>
      </c>
      <c r="M10" s="118">
        <v>4893.17</v>
      </c>
      <c r="N10" s="219">
        <f>M10/L10</f>
        <v>1.3897774104401519</v>
      </c>
      <c r="O10" s="213">
        <f>M10</f>
        <v>4893.17</v>
      </c>
      <c r="P10" s="215">
        <v>6966.11</v>
      </c>
      <c r="Q10" s="25">
        <f>P10</f>
        <v>6966.11</v>
      </c>
      <c r="R10" s="117">
        <v>7369.87</v>
      </c>
      <c r="S10" s="121"/>
      <c r="T10" s="118"/>
      <c r="U10" s="121"/>
      <c r="V10" s="117"/>
    </row>
    <row r="11" spans="2:32" ht="19.5" customHeight="1" x14ac:dyDescent="0.25">
      <c r="B11" s="12" t="s">
        <v>23</v>
      </c>
      <c r="C11" s="22" t="s">
        <v>36</v>
      </c>
      <c r="D11" s="29" t="s">
        <v>161</v>
      </c>
      <c r="E11" s="26"/>
      <c r="F11" s="119"/>
      <c r="G11" s="122">
        <v>1360.5</v>
      </c>
      <c r="H11" s="115">
        <v>2150.4699999999998</v>
      </c>
      <c r="I11" s="26">
        <v>2150.4699999999998</v>
      </c>
      <c r="J11" s="119">
        <v>2212.9899999999998</v>
      </c>
      <c r="K11" s="109">
        <f t="shared" ref="K11:K17" si="0">J11/I11</f>
        <v>1.0290727143368659</v>
      </c>
      <c r="L11" s="26">
        <f t="shared" ref="L11:L17" si="1">J11</f>
        <v>2212.9899999999998</v>
      </c>
      <c r="M11" s="119">
        <v>3665.08</v>
      </c>
      <c r="N11" s="220">
        <f t="shared" ref="N11" si="2">M11/L11</f>
        <v>1.6561665439066604</v>
      </c>
      <c r="O11" s="122">
        <f t="shared" ref="O11:O17" si="3">M11</f>
        <v>3665.08</v>
      </c>
      <c r="P11" s="115">
        <v>4153.57</v>
      </c>
      <c r="Q11" s="26">
        <f>P11</f>
        <v>4153.57</v>
      </c>
      <c r="R11" s="115">
        <v>4007.87</v>
      </c>
      <c r="S11" s="122"/>
      <c r="T11" s="119"/>
      <c r="U11" s="122"/>
      <c r="V11" s="115"/>
    </row>
    <row r="12" spans="2:32" ht="30" x14ac:dyDescent="0.25">
      <c r="B12" s="155" t="s">
        <v>106</v>
      </c>
      <c r="C12" s="22" t="s">
        <v>104</v>
      </c>
      <c r="D12" s="29" t="s">
        <v>160</v>
      </c>
      <c r="E12" s="48"/>
      <c r="F12" s="43"/>
      <c r="G12" s="26"/>
      <c r="H12" s="119"/>
      <c r="I12" s="122">
        <v>1349.18</v>
      </c>
      <c r="J12" s="119">
        <v>1397.28</v>
      </c>
      <c r="K12" s="109">
        <f>J12/I12</f>
        <v>1.0356512844839088</v>
      </c>
      <c r="L12" s="122">
        <f>J12</f>
        <v>1397.28</v>
      </c>
      <c r="M12" s="119">
        <v>1481.85</v>
      </c>
      <c r="N12" s="220">
        <f>M12/L12</f>
        <v>1.0605247337684645</v>
      </c>
      <c r="O12" s="122">
        <f>M12</f>
        <v>1481.85</v>
      </c>
      <c r="P12" s="115">
        <v>1577.47</v>
      </c>
      <c r="Q12" s="26">
        <f>P12</f>
        <v>1577.47</v>
      </c>
      <c r="R12" s="115">
        <v>1612.49</v>
      </c>
      <c r="S12" s="26"/>
      <c r="T12" s="115"/>
      <c r="U12" s="26"/>
      <c r="V12" s="115"/>
    </row>
    <row r="13" spans="2:32" ht="19.5" customHeight="1" x14ac:dyDescent="0.25">
      <c r="B13" s="12" t="s">
        <v>10</v>
      </c>
      <c r="C13" s="337" t="s">
        <v>113</v>
      </c>
      <c r="D13" s="278" t="s">
        <v>131</v>
      </c>
      <c r="E13" s="317"/>
      <c r="F13" s="318"/>
      <c r="G13" s="318"/>
      <c r="H13" s="318"/>
      <c r="I13" s="318"/>
      <c r="J13" s="318"/>
      <c r="K13" s="318"/>
      <c r="L13" s="318"/>
      <c r="M13" s="318"/>
      <c r="N13" s="318"/>
      <c r="O13" s="375"/>
      <c r="P13" s="375"/>
      <c r="Q13" s="318"/>
      <c r="R13" s="318"/>
      <c r="S13" s="318"/>
      <c r="T13" s="318"/>
      <c r="U13" s="318"/>
      <c r="V13" s="319"/>
    </row>
    <row r="14" spans="2:32" ht="19.5" customHeight="1" x14ac:dyDescent="0.25">
      <c r="B14" s="13" t="s">
        <v>11</v>
      </c>
      <c r="C14" s="338"/>
      <c r="D14" s="279"/>
      <c r="E14" s="26"/>
      <c r="F14" s="119"/>
      <c r="G14" s="122"/>
      <c r="H14" s="115"/>
      <c r="I14" s="26"/>
      <c r="J14" s="119"/>
      <c r="K14" s="157"/>
      <c r="L14" s="26">
        <v>1604.48</v>
      </c>
      <c r="M14" s="119">
        <v>1694.79</v>
      </c>
      <c r="N14" s="157">
        <f t="shared" ref="N14:N16" si="4">M14/L14</f>
        <v>1.0562861487834063</v>
      </c>
      <c r="O14" s="26">
        <f t="shared" ref="O14:O16" si="5">M14</f>
        <v>1694.79</v>
      </c>
      <c r="P14" s="119">
        <v>1740.6</v>
      </c>
      <c r="Q14" s="122">
        <f>P14</f>
        <v>1740.6</v>
      </c>
      <c r="R14" s="16">
        <v>1788.89</v>
      </c>
      <c r="S14" s="122">
        <f t="shared" ref="S14:S16" si="6">R14</f>
        <v>1788.89</v>
      </c>
      <c r="T14" s="41">
        <v>1838.64</v>
      </c>
      <c r="U14" s="122">
        <f t="shared" ref="U14:U16" si="7">T14</f>
        <v>1838.64</v>
      </c>
      <c r="V14" s="16">
        <v>1889.91</v>
      </c>
    </row>
    <row r="15" spans="2:32" ht="19.5" customHeight="1" x14ac:dyDescent="0.25">
      <c r="B15" s="13" t="s">
        <v>7</v>
      </c>
      <c r="C15" s="338"/>
      <c r="D15" s="279"/>
      <c r="E15" s="26"/>
      <c r="F15" s="119"/>
      <c r="G15" s="122"/>
      <c r="H15" s="115"/>
      <c r="I15" s="26"/>
      <c r="J15" s="119"/>
      <c r="K15" s="157"/>
      <c r="L15" s="26">
        <v>1344.97</v>
      </c>
      <c r="M15" s="119">
        <v>1359.53</v>
      </c>
      <c r="N15" s="157">
        <f t="shared" si="4"/>
        <v>1.0108255202718275</v>
      </c>
      <c r="O15" s="26">
        <f t="shared" si="5"/>
        <v>1359.53</v>
      </c>
      <c r="P15" s="119">
        <v>1396.91</v>
      </c>
      <c r="Q15" s="122">
        <f>P15</f>
        <v>1396.91</v>
      </c>
      <c r="R15" s="16">
        <v>1433.17</v>
      </c>
      <c r="S15" s="122">
        <f t="shared" si="6"/>
        <v>1433.17</v>
      </c>
      <c r="T15" s="41">
        <v>1474.24</v>
      </c>
      <c r="U15" s="122">
        <f t="shared" si="7"/>
        <v>1474.24</v>
      </c>
      <c r="V15" s="16">
        <v>1516.47</v>
      </c>
    </row>
    <row r="16" spans="2:32" ht="19.5" customHeight="1" x14ac:dyDescent="0.25">
      <c r="B16" s="13" t="s">
        <v>8</v>
      </c>
      <c r="C16" s="339"/>
      <c r="D16" s="280"/>
      <c r="E16" s="26"/>
      <c r="F16" s="119"/>
      <c r="G16" s="122"/>
      <c r="H16" s="115"/>
      <c r="I16" s="26"/>
      <c r="J16" s="119"/>
      <c r="K16" s="157"/>
      <c r="L16" s="26">
        <v>1470.38</v>
      </c>
      <c r="M16" s="119">
        <v>1527.34</v>
      </c>
      <c r="N16" s="157">
        <f t="shared" si="4"/>
        <v>1.0387382853412042</v>
      </c>
      <c r="O16" s="26">
        <f t="shared" si="5"/>
        <v>1527.34</v>
      </c>
      <c r="P16" s="119">
        <v>1488.89</v>
      </c>
      <c r="Q16" s="122">
        <f>P16</f>
        <v>1488.89</v>
      </c>
      <c r="R16" s="16">
        <v>1534.08</v>
      </c>
      <c r="S16" s="122">
        <f t="shared" si="6"/>
        <v>1534.08</v>
      </c>
      <c r="T16" s="41">
        <v>1580.65</v>
      </c>
      <c r="U16" s="122">
        <f t="shared" si="7"/>
        <v>1580.65</v>
      </c>
      <c r="V16" s="16">
        <v>1628.64</v>
      </c>
    </row>
    <row r="17" spans="2:34" ht="19.5" customHeight="1" thickBot="1" x14ac:dyDescent="0.3">
      <c r="B17" s="14" t="s">
        <v>13</v>
      </c>
      <c r="C17" s="23" t="s">
        <v>36</v>
      </c>
      <c r="D17" s="30" t="s">
        <v>147</v>
      </c>
      <c r="E17" s="27"/>
      <c r="F17" s="120"/>
      <c r="G17" s="123">
        <v>1360.5</v>
      </c>
      <c r="H17" s="116">
        <v>1309.8699999999999</v>
      </c>
      <c r="I17" s="27">
        <v>1309.8699999999999</v>
      </c>
      <c r="J17" s="120">
        <v>1382.89</v>
      </c>
      <c r="K17" s="110">
        <f t="shared" si="0"/>
        <v>1.0557459900600825</v>
      </c>
      <c r="L17" s="27">
        <f t="shared" si="1"/>
        <v>1382.89</v>
      </c>
      <c r="M17" s="120">
        <v>1438.86</v>
      </c>
      <c r="N17" s="110">
        <f t="shared" ref="N17" si="8">M17/L17</f>
        <v>1.0404732118968245</v>
      </c>
      <c r="O17" s="27">
        <f t="shared" si="3"/>
        <v>1438.86</v>
      </c>
      <c r="P17" s="120">
        <v>1478.84</v>
      </c>
      <c r="Q17" s="123">
        <f>P17</f>
        <v>1478.84</v>
      </c>
      <c r="R17" s="116">
        <v>1520.86</v>
      </c>
      <c r="S17" s="123"/>
      <c r="T17" s="120"/>
      <c r="U17" s="123"/>
      <c r="V17" s="116"/>
      <c r="W17" s="1"/>
      <c r="X17" s="1"/>
      <c r="Y17" s="1"/>
      <c r="Z17" s="1"/>
      <c r="AH17" s="6"/>
    </row>
    <row r="18" spans="2:34" ht="18" customHeight="1" thickBot="1" x14ac:dyDescent="0.25">
      <c r="C18" s="2"/>
      <c r="D18" s="2"/>
      <c r="R18" s="4"/>
      <c r="T18" s="1"/>
      <c r="U18" s="5"/>
      <c r="V18" s="5"/>
      <c r="W18" s="1"/>
      <c r="X18" s="1"/>
      <c r="Y18" s="1"/>
      <c r="Z18" s="1"/>
      <c r="AH18" s="6"/>
    </row>
    <row r="19" spans="2:34" ht="21.75" customHeight="1" thickBot="1" x14ac:dyDescent="0.3">
      <c r="B19" s="310" t="s">
        <v>67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2"/>
      <c r="W19" s="1"/>
      <c r="X19" s="1"/>
      <c r="Y19" s="1"/>
      <c r="Z19" s="1"/>
      <c r="AH19" s="6"/>
    </row>
    <row r="20" spans="2:34" s="1" customFormat="1" ht="23.25" customHeight="1" thickBot="1" x14ac:dyDescent="0.3">
      <c r="B20" s="228" t="s">
        <v>66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30"/>
    </row>
    <row r="21" spans="2:34" ht="18.75" customHeight="1" x14ac:dyDescent="0.25">
      <c r="B21" s="335" t="s">
        <v>5</v>
      </c>
      <c r="C21" s="322" t="s">
        <v>35</v>
      </c>
      <c r="D21" s="250" t="s">
        <v>39</v>
      </c>
      <c r="E21" s="234">
        <v>2016</v>
      </c>
      <c r="F21" s="293"/>
      <c r="G21" s="329">
        <v>2017</v>
      </c>
      <c r="H21" s="235"/>
      <c r="I21" s="273">
        <v>2018</v>
      </c>
      <c r="J21" s="274"/>
      <c r="K21" s="275"/>
      <c r="L21" s="273">
        <v>2019</v>
      </c>
      <c r="M21" s="274"/>
      <c r="N21" s="275"/>
      <c r="O21" s="273">
        <v>2020</v>
      </c>
      <c r="P21" s="275"/>
      <c r="Q21" s="329">
        <v>2021</v>
      </c>
      <c r="R21" s="293"/>
      <c r="S21" s="234">
        <v>2022</v>
      </c>
      <c r="T21" s="293"/>
      <c r="U21" s="234">
        <v>2023</v>
      </c>
      <c r="V21" s="293"/>
    </row>
    <row r="22" spans="2:34" s="1" customFormat="1" ht="18.75" customHeight="1" thickBot="1" x14ac:dyDescent="0.3">
      <c r="B22" s="336"/>
      <c r="C22" s="323"/>
      <c r="D22" s="252"/>
      <c r="E22" s="198" t="s">
        <v>0</v>
      </c>
      <c r="F22" s="201" t="s">
        <v>1</v>
      </c>
      <c r="G22" s="24" t="s">
        <v>0</v>
      </c>
      <c r="H22" s="199" t="s">
        <v>1</v>
      </c>
      <c r="I22" s="198" t="s">
        <v>0</v>
      </c>
      <c r="J22" s="199" t="s">
        <v>1</v>
      </c>
      <c r="K22" s="108" t="s">
        <v>96</v>
      </c>
      <c r="L22" s="24" t="s">
        <v>0</v>
      </c>
      <c r="M22" s="199" t="s">
        <v>1</v>
      </c>
      <c r="N22" s="108" t="s">
        <v>96</v>
      </c>
      <c r="O22" s="198" t="s">
        <v>0</v>
      </c>
      <c r="P22" s="201" t="s">
        <v>1</v>
      </c>
      <c r="Q22" s="24" t="s">
        <v>0</v>
      </c>
      <c r="R22" s="201" t="s">
        <v>1</v>
      </c>
      <c r="S22" s="198" t="s">
        <v>0</v>
      </c>
      <c r="T22" s="201" t="s">
        <v>1</v>
      </c>
      <c r="U22" s="198" t="s">
        <v>0</v>
      </c>
      <c r="V22" s="201" t="s">
        <v>1</v>
      </c>
    </row>
    <row r="23" spans="2:34" ht="18.75" customHeight="1" x14ac:dyDescent="0.25">
      <c r="B23" s="206" t="s">
        <v>22</v>
      </c>
      <c r="C23" s="207" t="s">
        <v>36</v>
      </c>
      <c r="D23" s="208" t="s">
        <v>161</v>
      </c>
      <c r="E23" s="209"/>
      <c r="F23" s="210"/>
      <c r="G23" s="211">
        <v>1360.5</v>
      </c>
      <c r="H23" s="212">
        <v>3340</v>
      </c>
      <c r="I23" s="213">
        <v>3340</v>
      </c>
      <c r="J23" s="212">
        <v>3454.15</v>
      </c>
      <c r="K23" s="214">
        <f>J23/I23</f>
        <v>1.0341766467065869</v>
      </c>
      <c r="L23" s="211">
        <f t="shared" ref="L23:L39" si="9">J23</f>
        <v>3454.15</v>
      </c>
      <c r="M23" s="212">
        <v>4156.5600000000004</v>
      </c>
      <c r="N23" s="214">
        <f>M23/L23</f>
        <v>1.203352489034929</v>
      </c>
      <c r="O23" s="213">
        <f t="shared" ref="O23:O39" si="10">M23</f>
        <v>4156.5600000000004</v>
      </c>
      <c r="P23" s="215">
        <v>4503.47</v>
      </c>
      <c r="Q23" s="211">
        <f>P23</f>
        <v>4503.47</v>
      </c>
      <c r="R23" s="215">
        <v>4348.8900000000003</v>
      </c>
      <c r="S23" s="211"/>
      <c r="T23" s="215"/>
      <c r="U23" s="211"/>
      <c r="V23" s="215"/>
    </row>
    <row r="24" spans="2:34" ht="18.75" customHeight="1" x14ac:dyDescent="0.25">
      <c r="B24" s="200" t="s">
        <v>21</v>
      </c>
      <c r="C24" s="22" t="s">
        <v>36</v>
      </c>
      <c r="D24" s="29" t="s">
        <v>161</v>
      </c>
      <c r="E24" s="48"/>
      <c r="F24" s="43"/>
      <c r="G24" s="26">
        <v>1360.5</v>
      </c>
      <c r="H24" s="119">
        <v>1446.21</v>
      </c>
      <c r="I24" s="122">
        <v>1446.21</v>
      </c>
      <c r="J24" s="119">
        <v>1537.32</v>
      </c>
      <c r="K24" s="109">
        <f t="shared" ref="K24:K39" si="11">J24/I24</f>
        <v>1.0629991495011097</v>
      </c>
      <c r="L24" s="26">
        <f t="shared" si="9"/>
        <v>1537.32</v>
      </c>
      <c r="M24" s="41">
        <v>1598.81</v>
      </c>
      <c r="N24" s="109">
        <f t="shared" ref="N24:N39" si="12">M24/L24</f>
        <v>1.0399981786485573</v>
      </c>
      <c r="O24" s="122">
        <f t="shared" si="10"/>
        <v>1598.81</v>
      </c>
      <c r="P24" s="16">
        <v>1662.76</v>
      </c>
      <c r="Q24" s="26">
        <f>P24</f>
        <v>1662.76</v>
      </c>
      <c r="R24" s="115">
        <v>1729.28</v>
      </c>
      <c r="S24" s="26"/>
      <c r="T24" s="115"/>
      <c r="U24" s="26"/>
      <c r="V24" s="115"/>
    </row>
    <row r="25" spans="2:34" ht="18.75" customHeight="1" x14ac:dyDescent="0.25">
      <c r="B25" s="330" t="s">
        <v>111</v>
      </c>
      <c r="C25" s="278" t="s">
        <v>36</v>
      </c>
      <c r="D25" s="278" t="s">
        <v>159</v>
      </c>
      <c r="E25" s="320"/>
      <c r="F25" s="296"/>
      <c r="G25" s="320">
        <v>2106.96</v>
      </c>
      <c r="H25" s="296">
        <v>2236.11</v>
      </c>
      <c r="I25" s="320">
        <v>2236.11</v>
      </c>
      <c r="J25" s="119">
        <v>2273.4499999999998</v>
      </c>
      <c r="K25" s="109">
        <f t="shared" si="11"/>
        <v>1.0166986418378343</v>
      </c>
      <c r="L25" s="320">
        <f>J26</f>
        <v>2365.04</v>
      </c>
      <c r="M25" s="353">
        <v>2446.98</v>
      </c>
      <c r="N25" s="379">
        <f>M25/L25</f>
        <v>1.0346463484761357</v>
      </c>
      <c r="O25" s="320">
        <f>M25</f>
        <v>2446.98</v>
      </c>
      <c r="P25" s="296">
        <v>2591.92</v>
      </c>
      <c r="Q25" s="376">
        <f>P25</f>
        <v>2591.92</v>
      </c>
      <c r="R25" s="296">
        <v>2662.17</v>
      </c>
      <c r="S25" s="320"/>
      <c r="T25" s="296"/>
      <c r="U25" s="320"/>
      <c r="V25" s="296"/>
    </row>
    <row r="26" spans="2:34" ht="18.75" customHeight="1" x14ac:dyDescent="0.25">
      <c r="B26" s="331"/>
      <c r="C26" s="280"/>
      <c r="D26" s="280"/>
      <c r="E26" s="321"/>
      <c r="F26" s="298"/>
      <c r="G26" s="321"/>
      <c r="H26" s="298"/>
      <c r="I26" s="321"/>
      <c r="J26" s="119">
        <v>2365.04</v>
      </c>
      <c r="K26" s="109">
        <f>J26/I25</f>
        <v>1.0576581652959827</v>
      </c>
      <c r="L26" s="321"/>
      <c r="M26" s="354"/>
      <c r="N26" s="380"/>
      <c r="O26" s="321"/>
      <c r="P26" s="298"/>
      <c r="Q26" s="377"/>
      <c r="R26" s="298"/>
      <c r="S26" s="321"/>
      <c r="T26" s="298"/>
      <c r="U26" s="321"/>
      <c r="V26" s="298"/>
    </row>
    <row r="27" spans="2:34" ht="18.75" customHeight="1" x14ac:dyDescent="0.25">
      <c r="B27" s="12" t="s">
        <v>9</v>
      </c>
      <c r="C27" s="22" t="s">
        <v>113</v>
      </c>
      <c r="D27" s="29" t="s">
        <v>131</v>
      </c>
      <c r="E27" s="122"/>
      <c r="F27" s="115"/>
      <c r="G27" s="26"/>
      <c r="H27" s="119"/>
      <c r="I27" s="122"/>
      <c r="J27" s="119"/>
      <c r="K27" s="109"/>
      <c r="L27" s="39">
        <f>3209/1.2</f>
        <v>2674.166666666667</v>
      </c>
      <c r="M27" s="41">
        <f>3346.4/1.2</f>
        <v>2788.666666666667</v>
      </c>
      <c r="N27" s="109">
        <f t="shared" si="12"/>
        <v>1.042817076971019</v>
      </c>
      <c r="O27" s="40">
        <f t="shared" ref="O27" si="13">M27</f>
        <v>2788.666666666667</v>
      </c>
      <c r="P27" s="16">
        <v>2926.39</v>
      </c>
      <c r="Q27" s="26">
        <f>P27</f>
        <v>2926.39</v>
      </c>
      <c r="R27" s="115">
        <v>3086.12</v>
      </c>
      <c r="S27" s="26">
        <f t="shared" ref="S27" si="14">R27</f>
        <v>3086.12</v>
      </c>
      <c r="T27" s="115">
        <v>3151.46</v>
      </c>
      <c r="U27" s="26">
        <f t="shared" ref="U27" si="15">T27</f>
        <v>3151.46</v>
      </c>
      <c r="V27" s="115">
        <v>3145.2</v>
      </c>
    </row>
    <row r="28" spans="2:34" ht="18.75" customHeight="1" x14ac:dyDescent="0.25">
      <c r="B28" s="253" t="s">
        <v>13</v>
      </c>
      <c r="C28" s="278" t="s">
        <v>36</v>
      </c>
      <c r="D28" s="278" t="s">
        <v>147</v>
      </c>
      <c r="E28" s="48" t="s">
        <v>145</v>
      </c>
      <c r="F28" s="43"/>
      <c r="G28" s="26">
        <v>1880.55</v>
      </c>
      <c r="H28" s="296">
        <v>1948.39</v>
      </c>
      <c r="I28" s="320">
        <v>1948.39</v>
      </c>
      <c r="J28" s="353">
        <v>2060.5700000000002</v>
      </c>
      <c r="K28" s="379">
        <f t="shared" si="11"/>
        <v>1.0575757420229011</v>
      </c>
      <c r="L28" s="320">
        <f t="shared" si="9"/>
        <v>2060.5700000000002</v>
      </c>
      <c r="M28" s="353">
        <v>2142.9899999999998</v>
      </c>
      <c r="N28" s="379">
        <f t="shared" si="12"/>
        <v>1.0399986411526905</v>
      </c>
      <c r="O28" s="320">
        <f t="shared" si="10"/>
        <v>2142.9899999999998</v>
      </c>
      <c r="P28" s="296">
        <v>2222.2399999999998</v>
      </c>
      <c r="Q28" s="376">
        <f>P28</f>
        <v>2222.2399999999998</v>
      </c>
      <c r="R28" s="296">
        <v>2248.08</v>
      </c>
      <c r="S28" s="320"/>
      <c r="T28" s="296"/>
      <c r="U28" s="320"/>
      <c r="V28" s="296"/>
    </row>
    <row r="29" spans="2:34" ht="18.75" customHeight="1" x14ac:dyDescent="0.25">
      <c r="B29" s="254"/>
      <c r="C29" s="279"/>
      <c r="D29" s="279"/>
      <c r="E29" s="48" t="s">
        <v>146</v>
      </c>
      <c r="F29" s="43"/>
      <c r="G29" s="26">
        <v>2044.63</v>
      </c>
      <c r="H29" s="297"/>
      <c r="I29" s="378"/>
      <c r="J29" s="382"/>
      <c r="K29" s="383"/>
      <c r="L29" s="378"/>
      <c r="M29" s="382"/>
      <c r="N29" s="383"/>
      <c r="O29" s="378"/>
      <c r="P29" s="297"/>
      <c r="Q29" s="381"/>
      <c r="R29" s="297"/>
      <c r="S29" s="378"/>
      <c r="T29" s="297"/>
      <c r="U29" s="378"/>
      <c r="V29" s="297"/>
    </row>
    <row r="30" spans="2:34" ht="18.75" customHeight="1" x14ac:dyDescent="0.25">
      <c r="B30" s="255"/>
      <c r="C30" s="280"/>
      <c r="D30" s="280"/>
      <c r="E30" s="48" t="s">
        <v>148</v>
      </c>
      <c r="F30" s="43"/>
      <c r="G30" s="26">
        <v>1888.5</v>
      </c>
      <c r="H30" s="298"/>
      <c r="I30" s="321"/>
      <c r="J30" s="354"/>
      <c r="K30" s="380"/>
      <c r="L30" s="321"/>
      <c r="M30" s="354"/>
      <c r="N30" s="380"/>
      <c r="O30" s="321"/>
      <c r="P30" s="298"/>
      <c r="Q30" s="377"/>
      <c r="R30" s="298"/>
      <c r="S30" s="321"/>
      <c r="T30" s="298"/>
      <c r="U30" s="321"/>
      <c r="V30" s="298"/>
    </row>
    <row r="31" spans="2:34" ht="18.75" customHeight="1" x14ac:dyDescent="0.25">
      <c r="B31" s="12" t="s">
        <v>12</v>
      </c>
      <c r="C31" s="22" t="s">
        <v>113</v>
      </c>
      <c r="D31" s="29" t="s">
        <v>138</v>
      </c>
      <c r="E31" s="122"/>
      <c r="F31" s="115"/>
      <c r="G31" s="26"/>
      <c r="H31" s="119"/>
      <c r="I31" s="122"/>
      <c r="J31" s="119"/>
      <c r="K31" s="109"/>
      <c r="L31" s="39">
        <v>3023.85</v>
      </c>
      <c r="M31" s="41">
        <v>3023.85</v>
      </c>
      <c r="N31" s="109">
        <f t="shared" si="12"/>
        <v>1</v>
      </c>
      <c r="O31" s="40">
        <f t="shared" ref="O31" si="16">M31</f>
        <v>3023.85</v>
      </c>
      <c r="P31" s="16">
        <v>3175.04</v>
      </c>
      <c r="Q31" s="26">
        <f>P31</f>
        <v>3175.04</v>
      </c>
      <c r="R31" s="115">
        <v>3410.34</v>
      </c>
      <c r="S31" s="26">
        <f t="shared" ref="S31" si="17">R31</f>
        <v>3410.34</v>
      </c>
      <c r="T31" s="115">
        <v>3601.48</v>
      </c>
      <c r="U31" s="26">
        <f t="shared" ref="U31" si="18">T31</f>
        <v>3601.48</v>
      </c>
      <c r="V31" s="115">
        <v>3670.39</v>
      </c>
    </row>
    <row r="32" spans="2:34" ht="18.75" customHeight="1" x14ac:dyDescent="0.25">
      <c r="B32" s="12" t="s">
        <v>2</v>
      </c>
      <c r="C32" s="22" t="s">
        <v>38</v>
      </c>
      <c r="D32" s="29" t="s">
        <v>139</v>
      </c>
      <c r="E32" s="48"/>
      <c r="F32" s="43"/>
      <c r="G32" s="26">
        <v>1731.26</v>
      </c>
      <c r="H32" s="119">
        <v>1796.74</v>
      </c>
      <c r="I32" s="122">
        <v>1796.74</v>
      </c>
      <c r="J32" s="119">
        <v>2001.01</v>
      </c>
      <c r="K32" s="109">
        <f t="shared" si="11"/>
        <v>1.1136892371739928</v>
      </c>
      <c r="L32" s="26">
        <f t="shared" si="9"/>
        <v>2001.01</v>
      </c>
      <c r="M32" s="41">
        <v>2001.01</v>
      </c>
      <c r="N32" s="109">
        <f t="shared" si="12"/>
        <v>1</v>
      </c>
      <c r="O32" s="122"/>
      <c r="P32" s="16"/>
      <c r="Q32" s="39"/>
      <c r="R32" s="16"/>
      <c r="S32" s="39"/>
      <c r="T32" s="16"/>
      <c r="U32" s="39"/>
      <c r="V32" s="16"/>
    </row>
    <row r="33" spans="2:22" ht="18.75" customHeight="1" x14ac:dyDescent="0.25">
      <c r="B33" s="12" t="s">
        <v>17</v>
      </c>
      <c r="C33" s="22" t="s">
        <v>36</v>
      </c>
      <c r="D33" s="29" t="s">
        <v>152</v>
      </c>
      <c r="E33" s="48"/>
      <c r="F33" s="43"/>
      <c r="G33" s="26">
        <v>1871.88</v>
      </c>
      <c r="H33" s="119">
        <v>1968.35</v>
      </c>
      <c r="I33" s="122">
        <v>1968.35</v>
      </c>
      <c r="J33" s="119">
        <v>2000.06</v>
      </c>
      <c r="K33" s="109">
        <f t="shared" si="11"/>
        <v>1.0161099397972921</v>
      </c>
      <c r="L33" s="26">
        <f t="shared" si="9"/>
        <v>2000.06</v>
      </c>
      <c r="M33" s="41">
        <v>2080.06</v>
      </c>
      <c r="N33" s="109">
        <f t="shared" si="12"/>
        <v>1.039998800035999</v>
      </c>
      <c r="O33" s="122">
        <f t="shared" si="10"/>
        <v>2080.06</v>
      </c>
      <c r="P33" s="16">
        <v>2140.71</v>
      </c>
      <c r="Q33" s="26">
        <f>P33</f>
        <v>2140.71</v>
      </c>
      <c r="R33" s="115">
        <v>2172.6999999999998</v>
      </c>
      <c r="S33" s="26"/>
      <c r="T33" s="115"/>
      <c r="U33" s="26"/>
      <c r="V33" s="115"/>
    </row>
    <row r="34" spans="2:22" ht="18.75" customHeight="1" x14ac:dyDescent="0.25">
      <c r="B34" s="12" t="s">
        <v>18</v>
      </c>
      <c r="C34" s="22" t="s">
        <v>38</v>
      </c>
      <c r="D34" s="29" t="s">
        <v>133</v>
      </c>
      <c r="E34" s="48"/>
      <c r="F34" s="43"/>
      <c r="G34" s="26">
        <v>1798.44</v>
      </c>
      <c r="H34" s="119">
        <v>1867.68</v>
      </c>
      <c r="I34" s="122">
        <v>1867.68</v>
      </c>
      <c r="J34" s="119">
        <v>1983.22</v>
      </c>
      <c r="K34" s="109">
        <f t="shared" si="11"/>
        <v>1.0618628458836632</v>
      </c>
      <c r="L34" s="26">
        <f>J34</f>
        <v>1983.22</v>
      </c>
      <c r="M34" s="41">
        <v>2046.59</v>
      </c>
      <c r="N34" s="109">
        <f t="shared" si="12"/>
        <v>1.0319530863948527</v>
      </c>
      <c r="O34" s="122"/>
      <c r="P34" s="16"/>
      <c r="Q34" s="47"/>
      <c r="R34" s="43"/>
      <c r="S34" s="47"/>
      <c r="T34" s="43"/>
      <c r="U34" s="47"/>
      <c r="V34" s="43"/>
    </row>
    <row r="35" spans="2:22" ht="18.75" customHeight="1" x14ac:dyDescent="0.25">
      <c r="B35" s="12" t="s">
        <v>16</v>
      </c>
      <c r="C35" s="22" t="s">
        <v>113</v>
      </c>
      <c r="D35" s="29" t="s">
        <v>135</v>
      </c>
      <c r="E35" s="122"/>
      <c r="F35" s="115"/>
      <c r="G35" s="26"/>
      <c r="H35" s="119"/>
      <c r="I35" s="122"/>
      <c r="J35" s="119"/>
      <c r="K35" s="109"/>
      <c r="L35" s="39">
        <v>2320.17</v>
      </c>
      <c r="M35" s="41">
        <v>2449.8200000000002</v>
      </c>
      <c r="N35" s="197">
        <f t="shared" si="12"/>
        <v>1.0558795260692104</v>
      </c>
      <c r="O35" s="40">
        <f t="shared" ref="O35" si="19">M35</f>
        <v>2449.8200000000002</v>
      </c>
      <c r="P35" s="16">
        <v>2501.9699999999998</v>
      </c>
      <c r="Q35" s="39">
        <f>P35</f>
        <v>2501.9699999999998</v>
      </c>
      <c r="R35" s="16">
        <v>2555.86</v>
      </c>
      <c r="S35" s="39">
        <f t="shared" ref="S35" si="20">R35</f>
        <v>2555.86</v>
      </c>
      <c r="T35" s="16">
        <v>2610.89</v>
      </c>
      <c r="U35" s="39">
        <f t="shared" ref="U35" si="21">T35</f>
        <v>2610.89</v>
      </c>
      <c r="V35" s="16">
        <v>2671.12</v>
      </c>
    </row>
    <row r="36" spans="2:22" ht="18.75" customHeight="1" x14ac:dyDescent="0.25">
      <c r="B36" s="12" t="s">
        <v>3</v>
      </c>
      <c r="C36" s="22" t="s">
        <v>38</v>
      </c>
      <c r="D36" s="29" t="s">
        <v>136</v>
      </c>
      <c r="E36" s="48"/>
      <c r="F36" s="115">
        <v>1522.1</v>
      </c>
      <c r="G36" s="26">
        <f>F36</f>
        <v>1522.1</v>
      </c>
      <c r="H36" s="119">
        <v>1624.08</v>
      </c>
      <c r="I36" s="122">
        <v>1624.08</v>
      </c>
      <c r="J36" s="119">
        <v>1780.16</v>
      </c>
      <c r="K36" s="109">
        <f t="shared" si="11"/>
        <v>1.0961036402147679</v>
      </c>
      <c r="L36" s="26">
        <f t="shared" si="9"/>
        <v>1780.16</v>
      </c>
      <c r="M36" s="41">
        <v>1819.11</v>
      </c>
      <c r="N36" s="109">
        <f t="shared" si="12"/>
        <v>1.021880055725328</v>
      </c>
      <c r="O36" s="122"/>
      <c r="P36" s="16"/>
      <c r="Q36" s="47"/>
      <c r="R36" s="43"/>
      <c r="S36" s="47"/>
      <c r="T36" s="43"/>
      <c r="U36" s="47"/>
      <c r="V36" s="43"/>
    </row>
    <row r="37" spans="2:22" ht="18.75" customHeight="1" x14ac:dyDescent="0.25">
      <c r="B37" s="12" t="s">
        <v>19</v>
      </c>
      <c r="C37" s="22" t="s">
        <v>36</v>
      </c>
      <c r="D37" s="29" t="s">
        <v>157</v>
      </c>
      <c r="E37" s="48"/>
      <c r="F37" s="43"/>
      <c r="G37" s="26">
        <v>2349.2399999999998</v>
      </c>
      <c r="H37" s="119">
        <v>2497.2399999999998</v>
      </c>
      <c r="I37" s="122">
        <v>2497.2399999999998</v>
      </c>
      <c r="J37" s="119">
        <v>2654.57</v>
      </c>
      <c r="K37" s="109">
        <f t="shared" si="11"/>
        <v>1.0630015537153019</v>
      </c>
      <c r="L37" s="26">
        <f t="shared" si="9"/>
        <v>2654.57</v>
      </c>
      <c r="M37" s="41">
        <v>2920.02</v>
      </c>
      <c r="N37" s="109">
        <f t="shared" si="12"/>
        <v>1.0999973630380815</v>
      </c>
      <c r="O37" s="122">
        <f t="shared" si="10"/>
        <v>2920.02</v>
      </c>
      <c r="P37" s="16">
        <v>3212.02</v>
      </c>
      <c r="Q37" s="26">
        <f>P37</f>
        <v>3212.02</v>
      </c>
      <c r="R37" s="115">
        <v>3516.43</v>
      </c>
      <c r="S37" s="26"/>
      <c r="T37" s="115"/>
      <c r="U37" s="26"/>
      <c r="V37" s="115"/>
    </row>
    <row r="38" spans="2:22" ht="18.75" customHeight="1" x14ac:dyDescent="0.25">
      <c r="B38" s="12" t="s">
        <v>20</v>
      </c>
      <c r="C38" s="22" t="s">
        <v>36</v>
      </c>
      <c r="D38" s="29" t="s">
        <v>150</v>
      </c>
      <c r="E38" s="48"/>
      <c r="F38" s="43"/>
      <c r="G38" s="26">
        <v>1930.63</v>
      </c>
      <c r="H38" s="119">
        <v>2049.29</v>
      </c>
      <c r="I38" s="122">
        <v>2049.29</v>
      </c>
      <c r="J38" s="119">
        <v>2105.4</v>
      </c>
      <c r="K38" s="109">
        <f t="shared" si="11"/>
        <v>1.0273802146109141</v>
      </c>
      <c r="L38" s="26">
        <f t="shared" si="9"/>
        <v>2105.4</v>
      </c>
      <c r="M38" s="119">
        <v>2236.11</v>
      </c>
      <c r="N38" s="109">
        <f t="shared" si="12"/>
        <v>1.0620832145910517</v>
      </c>
      <c r="O38" s="122">
        <f t="shared" si="10"/>
        <v>2236.11</v>
      </c>
      <c r="P38" s="115">
        <v>2203.56</v>
      </c>
      <c r="Q38" s="26">
        <f>P38</f>
        <v>2203.56</v>
      </c>
      <c r="R38" s="115">
        <v>2260.7600000000002</v>
      </c>
      <c r="S38" s="26"/>
      <c r="T38" s="115"/>
      <c r="U38" s="26"/>
      <c r="V38" s="115"/>
    </row>
    <row r="39" spans="2:22" ht="18.75" customHeight="1" x14ac:dyDescent="0.25">
      <c r="B39" s="12" t="s">
        <v>4</v>
      </c>
      <c r="C39" s="22" t="s">
        <v>36</v>
      </c>
      <c r="D39" s="29" t="s">
        <v>143</v>
      </c>
      <c r="E39" s="48"/>
      <c r="F39" s="43"/>
      <c r="G39" s="26">
        <v>1718.22</v>
      </c>
      <c r="H39" s="119">
        <v>1821.6</v>
      </c>
      <c r="I39" s="122">
        <v>1821.6</v>
      </c>
      <c r="J39" s="119">
        <v>1856.93</v>
      </c>
      <c r="K39" s="109">
        <f t="shared" si="11"/>
        <v>1.01939503732982</v>
      </c>
      <c r="L39" s="26">
        <f t="shared" si="9"/>
        <v>1856.93</v>
      </c>
      <c r="M39" s="41">
        <v>1931.21</v>
      </c>
      <c r="N39" s="109">
        <f t="shared" si="12"/>
        <v>1.0400015078651321</v>
      </c>
      <c r="O39" s="122">
        <f t="shared" si="10"/>
        <v>1931.21</v>
      </c>
      <c r="P39" s="16">
        <v>2047.75</v>
      </c>
      <c r="Q39" s="26">
        <f>P39</f>
        <v>2047.75</v>
      </c>
      <c r="R39" s="115">
        <v>2091.75</v>
      </c>
      <c r="S39" s="26"/>
      <c r="T39" s="115"/>
      <c r="U39" s="26"/>
      <c r="V39" s="115"/>
    </row>
    <row r="40" spans="2:22" ht="30" customHeight="1" x14ac:dyDescent="0.25">
      <c r="B40" s="191" t="s">
        <v>174</v>
      </c>
      <c r="C40" s="22">
        <v>2019</v>
      </c>
      <c r="D40" s="29" t="s">
        <v>173</v>
      </c>
      <c r="E40" s="48"/>
      <c r="F40" s="43"/>
      <c r="G40" s="26"/>
      <c r="H40" s="119"/>
      <c r="I40" s="122"/>
      <c r="J40" s="119"/>
      <c r="K40" s="109"/>
      <c r="L40" s="26"/>
      <c r="M40" s="41">
        <v>1756.38</v>
      </c>
      <c r="N40" s="109"/>
      <c r="O40" s="122"/>
      <c r="P40" s="16"/>
      <c r="Q40" s="47"/>
      <c r="R40" s="43"/>
      <c r="S40" s="47"/>
      <c r="T40" s="43"/>
      <c r="U40" s="47"/>
      <c r="V40" s="43"/>
    </row>
    <row r="41" spans="2:22" ht="87" customHeight="1" x14ac:dyDescent="0.25">
      <c r="B41" s="191" t="s">
        <v>176</v>
      </c>
      <c r="C41" s="22">
        <v>2019</v>
      </c>
      <c r="D41" s="29" t="s">
        <v>175</v>
      </c>
      <c r="E41" s="122"/>
      <c r="F41" s="115"/>
      <c r="G41" s="26"/>
      <c r="H41" s="119"/>
      <c r="I41" s="122"/>
      <c r="J41" s="119"/>
      <c r="K41" s="109"/>
      <c r="L41" s="39"/>
      <c r="M41" s="41">
        <v>1716.6</v>
      </c>
      <c r="N41" s="197"/>
      <c r="O41" s="40"/>
      <c r="P41" s="16"/>
      <c r="Q41" s="39"/>
      <c r="R41" s="16"/>
      <c r="S41" s="39"/>
      <c r="T41" s="16"/>
      <c r="U41" s="39"/>
      <c r="V41" s="16"/>
    </row>
    <row r="42" spans="2:22" ht="87" customHeight="1" x14ac:dyDescent="0.25">
      <c r="B42" s="191" t="s">
        <v>174</v>
      </c>
      <c r="C42" s="22">
        <v>2020</v>
      </c>
      <c r="D42" s="29" t="s">
        <v>179</v>
      </c>
      <c r="E42" s="48"/>
      <c r="F42" s="43"/>
      <c r="G42" s="26"/>
      <c r="H42" s="119"/>
      <c r="I42" s="122"/>
      <c r="J42" s="119"/>
      <c r="K42" s="109"/>
      <c r="L42" s="26"/>
      <c r="M42" s="41"/>
      <c r="N42" s="109"/>
      <c r="O42" s="122">
        <v>1756.38</v>
      </c>
      <c r="P42" s="16">
        <v>1837.67</v>
      </c>
      <c r="Q42" s="47"/>
      <c r="R42" s="43"/>
      <c r="S42" s="47"/>
      <c r="T42" s="43"/>
      <c r="U42" s="47"/>
      <c r="V42" s="43"/>
    </row>
    <row r="43" spans="2:22" ht="87" customHeight="1" x14ac:dyDescent="0.25">
      <c r="B43" s="191" t="s">
        <v>176</v>
      </c>
      <c r="C43" s="22">
        <v>2020</v>
      </c>
      <c r="D43" s="29" t="s">
        <v>180</v>
      </c>
      <c r="E43" s="48"/>
      <c r="F43" s="43"/>
      <c r="G43" s="26"/>
      <c r="H43" s="119"/>
      <c r="I43" s="122"/>
      <c r="J43" s="119"/>
      <c r="K43" s="109"/>
      <c r="L43" s="26"/>
      <c r="M43" s="41"/>
      <c r="N43" s="109"/>
      <c r="O43" s="122">
        <v>1716.6</v>
      </c>
      <c r="P43" s="16">
        <v>1774.19</v>
      </c>
      <c r="Q43" s="47"/>
      <c r="R43" s="43"/>
      <c r="S43" s="47"/>
      <c r="T43" s="43"/>
      <c r="U43" s="47"/>
      <c r="V43" s="43"/>
    </row>
    <row r="44" spans="2:22" ht="86.25" customHeight="1" thickBot="1" x14ac:dyDescent="0.3">
      <c r="B44" s="216" t="s">
        <v>183</v>
      </c>
      <c r="C44" s="23" t="s">
        <v>181</v>
      </c>
      <c r="D44" s="29" t="s">
        <v>182</v>
      </c>
      <c r="E44" s="49"/>
      <c r="F44" s="50"/>
      <c r="G44" s="27"/>
      <c r="H44" s="120"/>
      <c r="I44" s="123"/>
      <c r="J44" s="120"/>
      <c r="K44" s="110"/>
      <c r="L44" s="27"/>
      <c r="M44" s="68">
        <v>1938.13</v>
      </c>
      <c r="N44" s="110"/>
      <c r="O44" s="123">
        <v>1938.13</v>
      </c>
      <c r="P44" s="64">
        <v>2206.9899999999998</v>
      </c>
      <c r="Q44" s="223">
        <v>2206.9899999999998</v>
      </c>
      <c r="R44" s="50">
        <v>2269.2800000000002</v>
      </c>
      <c r="S44" s="217">
        <v>2269.2800000000002</v>
      </c>
      <c r="T44" s="50">
        <v>2302.3000000000002</v>
      </c>
      <c r="U44" s="217"/>
      <c r="V44" s="50"/>
    </row>
    <row r="45" spans="2:22" ht="30" customHeight="1" thickBot="1" x14ac:dyDescent="0.3">
      <c r="B45" s="203"/>
      <c r="C45" s="202"/>
      <c r="D45" s="202"/>
      <c r="E45" s="7"/>
      <c r="F45" s="7"/>
      <c r="G45" s="7"/>
      <c r="H45" s="7"/>
      <c r="I45" s="7"/>
      <c r="J45" s="7"/>
      <c r="K45" s="193"/>
      <c r="L45" s="194"/>
      <c r="M45" s="194"/>
      <c r="N45" s="204"/>
      <c r="O45" s="194"/>
      <c r="P45" s="194"/>
      <c r="Q45" s="194"/>
      <c r="R45" s="194"/>
      <c r="S45" s="194"/>
      <c r="T45" s="194"/>
      <c r="U45" s="194"/>
      <c r="V45" s="205"/>
    </row>
    <row r="46" spans="2:22" s="1" customFormat="1" ht="23.25" customHeight="1" thickBot="1" x14ac:dyDescent="0.3">
      <c r="B46" s="228" t="s">
        <v>65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30"/>
    </row>
    <row r="47" spans="2:22" s="1" customFormat="1" ht="19.5" customHeight="1" x14ac:dyDescent="0.25">
      <c r="B47" s="276" t="str">
        <f>B21</f>
        <v>Филиал</v>
      </c>
      <c r="C47" s="250" t="str">
        <f>C21</f>
        <v>период регулирования</v>
      </c>
      <c r="D47" s="322" t="s">
        <v>39</v>
      </c>
      <c r="E47" s="234">
        <v>2016</v>
      </c>
      <c r="F47" s="293"/>
      <c r="G47" s="329">
        <v>2017</v>
      </c>
      <c r="H47" s="235"/>
      <c r="I47" s="273">
        <v>2018</v>
      </c>
      <c r="J47" s="274"/>
      <c r="K47" s="275"/>
      <c r="L47" s="273">
        <v>2019</v>
      </c>
      <c r="M47" s="274"/>
      <c r="N47" s="275"/>
      <c r="O47" s="273">
        <v>2020</v>
      </c>
      <c r="P47" s="274"/>
      <c r="Q47" s="329">
        <v>2021</v>
      </c>
      <c r="R47" s="293"/>
      <c r="S47" s="234">
        <v>2022</v>
      </c>
      <c r="T47" s="293"/>
      <c r="U47" s="234">
        <v>2023</v>
      </c>
      <c r="V47" s="293"/>
    </row>
    <row r="48" spans="2:22" s="1" customFormat="1" ht="19.5" customHeight="1" thickBot="1" x14ac:dyDescent="0.3">
      <c r="B48" s="277"/>
      <c r="C48" s="252"/>
      <c r="D48" s="323"/>
      <c r="E48" s="186" t="s">
        <v>0</v>
      </c>
      <c r="F48" s="188" t="s">
        <v>1</v>
      </c>
      <c r="G48" s="24" t="s">
        <v>0</v>
      </c>
      <c r="H48" s="187" t="s">
        <v>1</v>
      </c>
      <c r="I48" s="186" t="s">
        <v>0</v>
      </c>
      <c r="J48" s="187" t="s">
        <v>1</v>
      </c>
      <c r="K48" s="108" t="s">
        <v>96</v>
      </c>
      <c r="L48" s="186" t="s">
        <v>0</v>
      </c>
      <c r="M48" s="187" t="s">
        <v>1</v>
      </c>
      <c r="N48" s="108" t="s">
        <v>96</v>
      </c>
      <c r="O48" s="198" t="s">
        <v>0</v>
      </c>
      <c r="P48" s="199" t="s">
        <v>1</v>
      </c>
      <c r="Q48" s="24" t="s">
        <v>0</v>
      </c>
      <c r="R48" s="188" t="s">
        <v>1</v>
      </c>
      <c r="S48" s="186" t="s">
        <v>0</v>
      </c>
      <c r="T48" s="188" t="s">
        <v>1</v>
      </c>
      <c r="U48" s="186" t="s">
        <v>0</v>
      </c>
      <c r="V48" s="188" t="s">
        <v>1</v>
      </c>
    </row>
    <row r="49" spans="2:32" s="1" customFormat="1" ht="19.5" customHeight="1" x14ac:dyDescent="0.25">
      <c r="B49" s="218" t="str">
        <f>B24</f>
        <v>д.Пенкино, Камешковский р-н</v>
      </c>
      <c r="C49" s="208" t="str">
        <f>C24</f>
        <v>2017 - 2021</v>
      </c>
      <c r="D49" s="207" t="str">
        <f>D24</f>
        <v>от 20.12.2018 №53/25</v>
      </c>
      <c r="E49" s="209"/>
      <c r="F49" s="210"/>
      <c r="G49" s="211">
        <f>G24*1.18</f>
        <v>1605.3899999999999</v>
      </c>
      <c r="H49" s="212">
        <f>H24*1.18</f>
        <v>1706.5277999999998</v>
      </c>
      <c r="I49" s="213">
        <f>I24*1.18</f>
        <v>1706.5277999999998</v>
      </c>
      <c r="J49" s="212">
        <f>J24*1.18</f>
        <v>1814.0375999999999</v>
      </c>
      <c r="K49" s="214">
        <f t="shared" ref="K49:K64" si="22">J49/I49</f>
        <v>1.0629991495011097</v>
      </c>
      <c r="L49" s="213">
        <f>L24*1.2</f>
        <v>1844.7839999999999</v>
      </c>
      <c r="M49" s="212">
        <f>M24*1.2</f>
        <v>1918.5719999999999</v>
      </c>
      <c r="N49" s="214">
        <f>M49/L49</f>
        <v>1.0399981786485573</v>
      </c>
      <c r="O49" s="213">
        <f t="shared" ref="O49:R50" si="23">O24*1.2</f>
        <v>1918.5719999999999</v>
      </c>
      <c r="P49" s="212">
        <f t="shared" si="23"/>
        <v>1995.3119999999999</v>
      </c>
      <c r="Q49" s="213">
        <f t="shared" si="23"/>
        <v>1995.3119999999999</v>
      </c>
      <c r="R49" s="215">
        <f t="shared" si="23"/>
        <v>2075.136</v>
      </c>
      <c r="S49" s="213"/>
      <c r="T49" s="215"/>
      <c r="U49" s="213"/>
      <c r="V49" s="215"/>
    </row>
    <row r="50" spans="2:32" s="1" customFormat="1" ht="19.5" customHeight="1" x14ac:dyDescent="0.25">
      <c r="B50" s="330" t="s">
        <v>111</v>
      </c>
      <c r="C50" s="278" t="s">
        <v>36</v>
      </c>
      <c r="D50" s="278" t="str">
        <f>D25</f>
        <v>от 20.12.2018 №53/27</v>
      </c>
      <c r="E50" s="320"/>
      <c r="F50" s="296"/>
      <c r="G50" s="320">
        <f t="shared" ref="G50:J50" si="24">G25*1.18</f>
        <v>2486.2127999999998</v>
      </c>
      <c r="H50" s="296">
        <f t="shared" si="24"/>
        <v>2638.6098000000002</v>
      </c>
      <c r="I50" s="320">
        <f t="shared" si="24"/>
        <v>2638.6098000000002</v>
      </c>
      <c r="J50" s="119">
        <f t="shared" si="24"/>
        <v>2682.6709999999998</v>
      </c>
      <c r="K50" s="109">
        <f t="shared" si="22"/>
        <v>1.0166986418378343</v>
      </c>
      <c r="L50" s="320">
        <f>L25*1.2</f>
        <v>2838.0479999999998</v>
      </c>
      <c r="M50" s="353">
        <f>M25*1.2</f>
        <v>2936.3759999999997</v>
      </c>
      <c r="N50" s="379">
        <f t="shared" ref="N50:N64" si="25">M50/L50</f>
        <v>1.0346463484761357</v>
      </c>
      <c r="O50" s="320">
        <f t="shared" si="23"/>
        <v>2936.3759999999997</v>
      </c>
      <c r="P50" s="353">
        <f t="shared" si="23"/>
        <v>3110.3040000000001</v>
      </c>
      <c r="Q50" s="320">
        <f t="shared" si="23"/>
        <v>3110.3040000000001</v>
      </c>
      <c r="R50" s="296">
        <f t="shared" si="23"/>
        <v>3194.6039999999998</v>
      </c>
      <c r="S50" s="320"/>
      <c r="T50" s="296"/>
      <c r="U50" s="320"/>
      <c r="V50" s="296"/>
    </row>
    <row r="51" spans="2:32" s="1" customFormat="1" ht="19.5" customHeight="1" x14ac:dyDescent="0.25">
      <c r="B51" s="331"/>
      <c r="C51" s="280"/>
      <c r="D51" s="280"/>
      <c r="E51" s="321"/>
      <c r="F51" s="298"/>
      <c r="G51" s="321"/>
      <c r="H51" s="298"/>
      <c r="I51" s="321"/>
      <c r="J51" s="119">
        <f>J26*1.18</f>
        <v>2790.7471999999998</v>
      </c>
      <c r="K51" s="109">
        <f>J51/I50</f>
        <v>1.0576581652959827</v>
      </c>
      <c r="L51" s="321"/>
      <c r="M51" s="354"/>
      <c r="N51" s="380"/>
      <c r="O51" s="321"/>
      <c r="P51" s="354"/>
      <c r="Q51" s="321"/>
      <c r="R51" s="298"/>
      <c r="S51" s="321"/>
      <c r="T51" s="298"/>
      <c r="U51" s="321"/>
      <c r="V51" s="298"/>
    </row>
    <row r="52" spans="2:32" s="1" customFormat="1" ht="19.5" customHeight="1" x14ac:dyDescent="0.25">
      <c r="B52" s="54" t="str">
        <f t="shared" ref="B52:D53" si="26">B27</f>
        <v>г.Гусь-Хрустальный</v>
      </c>
      <c r="C52" s="29" t="str">
        <f t="shared" si="26"/>
        <v>2019 - 2023</v>
      </c>
      <c r="D52" s="22" t="str">
        <f t="shared" si="26"/>
        <v>от 20.12.2018 №53/53</v>
      </c>
      <c r="E52" s="122"/>
      <c r="F52" s="115"/>
      <c r="G52" s="26"/>
      <c r="H52" s="119"/>
      <c r="I52" s="122"/>
      <c r="J52" s="119"/>
      <c r="K52" s="109"/>
      <c r="L52" s="40">
        <f t="shared" ref="L52:M52" si="27">L27*1.2</f>
        <v>3209.0000000000005</v>
      </c>
      <c r="M52" s="41">
        <f t="shared" si="27"/>
        <v>3346.4</v>
      </c>
      <c r="N52" s="109">
        <f t="shared" si="25"/>
        <v>1.042817076971019</v>
      </c>
      <c r="O52" s="40">
        <f t="shared" ref="O52:P52" si="28">O27*1.2</f>
        <v>3346.4</v>
      </c>
      <c r="P52" s="41">
        <f t="shared" si="28"/>
        <v>3511.6679999999997</v>
      </c>
      <c r="Q52" s="40">
        <f t="shared" ref="Q52:V52" si="29">Q27*1.2</f>
        <v>3511.6679999999997</v>
      </c>
      <c r="R52" s="16">
        <f t="shared" si="29"/>
        <v>3703.3439999999996</v>
      </c>
      <c r="S52" s="40">
        <f t="shared" si="29"/>
        <v>3703.3439999999996</v>
      </c>
      <c r="T52" s="16">
        <f t="shared" si="29"/>
        <v>3781.752</v>
      </c>
      <c r="U52" s="40">
        <f t="shared" si="29"/>
        <v>3781.752</v>
      </c>
      <c r="V52" s="16">
        <f t="shared" si="29"/>
        <v>3774.24</v>
      </c>
    </row>
    <row r="53" spans="2:32" ht="18.75" customHeight="1" x14ac:dyDescent="0.25">
      <c r="B53" s="253" t="str">
        <f t="shared" si="26"/>
        <v>г.Ковров</v>
      </c>
      <c r="C53" s="278" t="str">
        <f t="shared" si="26"/>
        <v>2017 - 2021</v>
      </c>
      <c r="D53" s="278" t="str">
        <f t="shared" si="26"/>
        <v>от 20.12.2018 №53/39</v>
      </c>
      <c r="E53" s="48" t="str">
        <f>E28</f>
        <v>ст.контур</v>
      </c>
      <c r="F53" s="43"/>
      <c r="G53" s="26">
        <f>G28*1.18</f>
        <v>2219.049</v>
      </c>
      <c r="H53" s="296">
        <f>H28*1.18</f>
        <v>2299.1001999999999</v>
      </c>
      <c r="I53" s="320">
        <f>I28*1.18</f>
        <v>2299.1001999999999</v>
      </c>
      <c r="J53" s="353">
        <f>J28*1.18</f>
        <v>2431.4726000000001</v>
      </c>
      <c r="K53" s="379">
        <f t="shared" si="22"/>
        <v>1.0575757420229011</v>
      </c>
      <c r="L53" s="320">
        <f t="shared" ref="L53:M53" si="30">L28*1.2</f>
        <v>2472.6840000000002</v>
      </c>
      <c r="M53" s="353">
        <f t="shared" si="30"/>
        <v>2571.5879999999997</v>
      </c>
      <c r="N53" s="379">
        <f>M53/L53</f>
        <v>1.0399986411526905</v>
      </c>
      <c r="O53" s="320">
        <f t="shared" ref="O53:P53" si="31">O28*1.2</f>
        <v>2571.5879999999997</v>
      </c>
      <c r="P53" s="353">
        <f t="shared" si="31"/>
        <v>2666.6879999999996</v>
      </c>
      <c r="Q53" s="320">
        <f t="shared" ref="Q53:R53" si="32">Q28*1.2</f>
        <v>2666.6879999999996</v>
      </c>
      <c r="R53" s="296">
        <f t="shared" si="32"/>
        <v>2697.6959999999999</v>
      </c>
      <c r="S53" s="320"/>
      <c r="T53" s="296"/>
      <c r="U53" s="320"/>
      <c r="V53" s="296"/>
    </row>
    <row r="54" spans="2:32" ht="18.75" customHeight="1" x14ac:dyDescent="0.25">
      <c r="B54" s="254"/>
      <c r="C54" s="279"/>
      <c r="D54" s="279"/>
      <c r="E54" s="48" t="str">
        <f>E29</f>
        <v>жилэкс</v>
      </c>
      <c r="F54" s="43"/>
      <c r="G54" s="26">
        <f>G29*1.18</f>
        <v>2412.6633999999999</v>
      </c>
      <c r="H54" s="297"/>
      <c r="I54" s="378"/>
      <c r="J54" s="382"/>
      <c r="K54" s="383"/>
      <c r="L54" s="378"/>
      <c r="M54" s="382"/>
      <c r="N54" s="383"/>
      <c r="O54" s="378"/>
      <c r="P54" s="382"/>
      <c r="Q54" s="378"/>
      <c r="R54" s="297"/>
      <c r="S54" s="378"/>
      <c r="T54" s="297"/>
      <c r="U54" s="378"/>
      <c r="V54" s="297"/>
    </row>
    <row r="55" spans="2:32" ht="18.75" customHeight="1" x14ac:dyDescent="0.25">
      <c r="B55" s="255"/>
      <c r="C55" s="280"/>
      <c r="D55" s="280"/>
      <c r="E55" s="48" t="str">
        <f>E30</f>
        <v>КЭМЗ, Тепло</v>
      </c>
      <c r="F55" s="43"/>
      <c r="G55" s="26">
        <f>G30*1.18</f>
        <v>2228.4299999999998</v>
      </c>
      <c r="H55" s="298"/>
      <c r="I55" s="321"/>
      <c r="J55" s="354"/>
      <c r="K55" s="380"/>
      <c r="L55" s="321"/>
      <c r="M55" s="354"/>
      <c r="N55" s="380"/>
      <c r="O55" s="321"/>
      <c r="P55" s="354"/>
      <c r="Q55" s="321"/>
      <c r="R55" s="298"/>
      <c r="S55" s="321"/>
      <c r="T55" s="298"/>
      <c r="U55" s="321"/>
      <c r="V55" s="298"/>
    </row>
    <row r="56" spans="2:32" s="1" customFormat="1" ht="19.5" customHeight="1" x14ac:dyDescent="0.25">
      <c r="B56" s="54" t="str">
        <f t="shared" ref="B56:D64" si="33">B31</f>
        <v>г.Киржач</v>
      </c>
      <c r="C56" s="29" t="str">
        <f t="shared" si="33"/>
        <v>2019 - 2023</v>
      </c>
      <c r="D56" s="22" t="str">
        <f t="shared" si="33"/>
        <v>от 20.12.2018 №53/46</v>
      </c>
      <c r="E56" s="122"/>
      <c r="F56" s="115"/>
      <c r="G56" s="26"/>
      <c r="H56" s="119"/>
      <c r="I56" s="122"/>
      <c r="J56" s="119"/>
      <c r="K56" s="109"/>
      <c r="L56" s="40">
        <f t="shared" ref="L56:M56" si="34">L31*1.2</f>
        <v>3628.62</v>
      </c>
      <c r="M56" s="41">
        <f t="shared" si="34"/>
        <v>3628.62</v>
      </c>
      <c r="N56" s="109">
        <f t="shared" si="25"/>
        <v>1</v>
      </c>
      <c r="O56" s="40">
        <f t="shared" ref="O56:P56" si="35">O31*1.2</f>
        <v>3628.62</v>
      </c>
      <c r="P56" s="41">
        <f t="shared" si="35"/>
        <v>3810.0479999999998</v>
      </c>
      <c r="Q56" s="40">
        <f t="shared" ref="Q56:V56" si="36">Q31*1.2</f>
        <v>3810.0479999999998</v>
      </c>
      <c r="R56" s="16">
        <f t="shared" si="36"/>
        <v>4092.4079999999999</v>
      </c>
      <c r="S56" s="40">
        <f t="shared" si="36"/>
        <v>4092.4079999999999</v>
      </c>
      <c r="T56" s="16">
        <f t="shared" si="36"/>
        <v>4321.7759999999998</v>
      </c>
      <c r="U56" s="40">
        <f t="shared" si="36"/>
        <v>4321.7759999999998</v>
      </c>
      <c r="V56" s="16">
        <f t="shared" si="36"/>
        <v>4404.4679999999998</v>
      </c>
    </row>
    <row r="57" spans="2:32" s="1" customFormat="1" ht="19.5" customHeight="1" x14ac:dyDescent="0.25">
      <c r="B57" s="54" t="str">
        <f t="shared" si="33"/>
        <v>мкр.Красный Октябрь</v>
      </c>
      <c r="C57" s="29" t="str">
        <f t="shared" si="33"/>
        <v>2017 - 2019</v>
      </c>
      <c r="D57" s="22" t="str">
        <f t="shared" si="33"/>
        <v>от 20.12.2018 №53/44</v>
      </c>
      <c r="E57" s="48"/>
      <c r="F57" s="43"/>
      <c r="G57" s="26">
        <f t="shared" ref="G57:J59" si="37">G32*1.18</f>
        <v>2042.8868</v>
      </c>
      <c r="H57" s="119">
        <f t="shared" si="37"/>
        <v>2120.1531999999997</v>
      </c>
      <c r="I57" s="122">
        <f t="shared" si="37"/>
        <v>2120.1531999999997</v>
      </c>
      <c r="J57" s="119">
        <f t="shared" si="37"/>
        <v>2361.1918000000001</v>
      </c>
      <c r="K57" s="109">
        <f t="shared" si="22"/>
        <v>1.113689237173993</v>
      </c>
      <c r="L57" s="40">
        <f t="shared" ref="L57:M57" si="38">L32*1.2</f>
        <v>2401.212</v>
      </c>
      <c r="M57" s="41">
        <f t="shared" si="38"/>
        <v>2401.212</v>
      </c>
      <c r="N57" s="109">
        <f t="shared" si="25"/>
        <v>1</v>
      </c>
      <c r="O57" s="40"/>
      <c r="P57" s="41"/>
      <c r="Q57" s="40"/>
      <c r="R57" s="16"/>
      <c r="S57" s="40"/>
      <c r="T57" s="16"/>
      <c r="U57" s="40"/>
      <c r="V57" s="16"/>
    </row>
    <row r="58" spans="2:32" s="1" customFormat="1" ht="19.5" customHeight="1" x14ac:dyDescent="0.25">
      <c r="B58" s="54" t="str">
        <f t="shared" si="33"/>
        <v>г.Лакинск</v>
      </c>
      <c r="C58" s="29" t="str">
        <f t="shared" si="33"/>
        <v>2017 - 2021</v>
      </c>
      <c r="D58" s="22" t="str">
        <f t="shared" si="33"/>
        <v>от 20.12.2018 №53/34</v>
      </c>
      <c r="E58" s="48"/>
      <c r="F58" s="43"/>
      <c r="G58" s="26">
        <f t="shared" si="37"/>
        <v>2208.8184000000001</v>
      </c>
      <c r="H58" s="119">
        <f t="shared" si="37"/>
        <v>2322.6529999999998</v>
      </c>
      <c r="I58" s="122">
        <f t="shared" si="37"/>
        <v>2322.6529999999998</v>
      </c>
      <c r="J58" s="119">
        <f t="shared" si="37"/>
        <v>2360.0708</v>
      </c>
      <c r="K58" s="109">
        <f t="shared" si="22"/>
        <v>1.0161099397972921</v>
      </c>
      <c r="L58" s="40">
        <f t="shared" ref="L58:M58" si="39">L33*1.2</f>
        <v>2400.0719999999997</v>
      </c>
      <c r="M58" s="41">
        <f t="shared" si="39"/>
        <v>2496.0719999999997</v>
      </c>
      <c r="N58" s="109">
        <f t="shared" si="25"/>
        <v>1.039998800035999</v>
      </c>
      <c r="O58" s="40">
        <f t="shared" ref="O58:P58" si="40">O33*1.2</f>
        <v>2496.0719999999997</v>
      </c>
      <c r="P58" s="41">
        <f t="shared" si="40"/>
        <v>2568.8519999999999</v>
      </c>
      <c r="Q58" s="40">
        <f t="shared" ref="Q58:R58" si="41">Q33*1.2</f>
        <v>2568.8519999999999</v>
      </c>
      <c r="R58" s="16">
        <f t="shared" si="41"/>
        <v>2607.2399999999998</v>
      </c>
      <c r="S58" s="40"/>
      <c r="T58" s="16"/>
      <c r="U58" s="40"/>
      <c r="V58" s="16"/>
    </row>
    <row r="59" spans="2:32" s="1" customFormat="1" ht="19.5" customHeight="1" x14ac:dyDescent="0.25">
      <c r="B59" s="54" t="str">
        <f t="shared" si="33"/>
        <v>о.Муром</v>
      </c>
      <c r="C59" s="29" t="str">
        <f t="shared" si="33"/>
        <v>2017 - 2019</v>
      </c>
      <c r="D59" s="22" t="str">
        <f t="shared" si="33"/>
        <v>от 20.12.2018 №53/51</v>
      </c>
      <c r="E59" s="48"/>
      <c r="F59" s="43"/>
      <c r="G59" s="26">
        <f t="shared" si="37"/>
        <v>2122.1592000000001</v>
      </c>
      <c r="H59" s="119">
        <f t="shared" si="37"/>
        <v>2203.8624</v>
      </c>
      <c r="I59" s="122">
        <f t="shared" si="37"/>
        <v>2203.8624</v>
      </c>
      <c r="J59" s="119">
        <f t="shared" si="37"/>
        <v>2340.1995999999999</v>
      </c>
      <c r="K59" s="109">
        <f t="shared" si="22"/>
        <v>1.0618628458836632</v>
      </c>
      <c r="L59" s="40">
        <f t="shared" ref="L59:M59" si="42">L34*1.2</f>
        <v>2379.864</v>
      </c>
      <c r="M59" s="41">
        <f t="shared" si="42"/>
        <v>2455.9079999999999</v>
      </c>
      <c r="N59" s="109">
        <f t="shared" si="25"/>
        <v>1.0319530863948527</v>
      </c>
      <c r="O59" s="40"/>
      <c r="P59" s="41"/>
      <c r="Q59" s="40"/>
      <c r="R59" s="16"/>
      <c r="S59" s="40"/>
      <c r="T59" s="16"/>
      <c r="U59" s="40"/>
      <c r="V59" s="16"/>
    </row>
    <row r="60" spans="2:32" s="1" customFormat="1" ht="19.5" customHeight="1" x14ac:dyDescent="0.25">
      <c r="B60" s="54" t="str">
        <f t="shared" si="33"/>
        <v>Петушинский филиал</v>
      </c>
      <c r="C60" s="29" t="str">
        <f t="shared" si="33"/>
        <v>2019 - 2023</v>
      </c>
      <c r="D60" s="22" t="str">
        <f t="shared" si="33"/>
        <v>от 20.12.2018 №53/49</v>
      </c>
      <c r="E60" s="122"/>
      <c r="F60" s="115"/>
      <c r="G60" s="26"/>
      <c r="H60" s="119"/>
      <c r="I60" s="122"/>
      <c r="J60" s="119"/>
      <c r="K60" s="109"/>
      <c r="L60" s="40">
        <f t="shared" ref="L60:M60" si="43">L35*1.2</f>
        <v>2784.2040000000002</v>
      </c>
      <c r="M60" s="41">
        <f t="shared" si="43"/>
        <v>2939.7840000000001</v>
      </c>
      <c r="N60" s="109">
        <f t="shared" si="25"/>
        <v>1.0558795260692104</v>
      </c>
      <c r="O60" s="40">
        <f t="shared" ref="O60:P60" si="44">O35*1.2</f>
        <v>2939.7840000000001</v>
      </c>
      <c r="P60" s="41">
        <f t="shared" si="44"/>
        <v>3002.3639999999996</v>
      </c>
      <c r="Q60" s="40">
        <f t="shared" ref="Q60:V60" si="45">Q35*1.2</f>
        <v>3002.3639999999996</v>
      </c>
      <c r="R60" s="16">
        <f t="shared" si="45"/>
        <v>3067.0320000000002</v>
      </c>
      <c r="S60" s="40">
        <f t="shared" si="45"/>
        <v>3067.0320000000002</v>
      </c>
      <c r="T60" s="16">
        <f t="shared" si="45"/>
        <v>3133.0679999999998</v>
      </c>
      <c r="U60" s="40">
        <f t="shared" si="45"/>
        <v>3133.0679999999998</v>
      </c>
      <c r="V60" s="16">
        <f t="shared" si="45"/>
        <v>3205.3439999999996</v>
      </c>
    </row>
    <row r="61" spans="2:32" s="1" customFormat="1" ht="19.5" customHeight="1" x14ac:dyDescent="0.25">
      <c r="B61" s="54" t="str">
        <f t="shared" si="33"/>
        <v>пос.Вольгинский</v>
      </c>
      <c r="C61" s="29" t="str">
        <f t="shared" si="33"/>
        <v>2017 - 2019</v>
      </c>
      <c r="D61" s="22" t="str">
        <f t="shared" si="33"/>
        <v>от 20.12.2018 №53/47</v>
      </c>
      <c r="E61" s="48"/>
      <c r="F61" s="115">
        <f>F36*1.18</f>
        <v>1796.0779999999997</v>
      </c>
      <c r="G61" s="26">
        <f>G36*1.18</f>
        <v>1796.0779999999997</v>
      </c>
      <c r="H61" s="119">
        <f>H36*1.18</f>
        <v>1916.4143999999999</v>
      </c>
      <c r="I61" s="122">
        <f>I36*1.18</f>
        <v>1916.4143999999999</v>
      </c>
      <c r="J61" s="119">
        <f>J36*1.18</f>
        <v>2100.5888</v>
      </c>
      <c r="K61" s="109">
        <f t="shared" si="22"/>
        <v>1.0961036402147679</v>
      </c>
      <c r="L61" s="40">
        <f t="shared" ref="L61:M61" si="46">L36*1.2</f>
        <v>2136.192</v>
      </c>
      <c r="M61" s="41">
        <f t="shared" si="46"/>
        <v>2182.9319999999998</v>
      </c>
      <c r="N61" s="109">
        <f t="shared" si="25"/>
        <v>1.021880055725328</v>
      </c>
      <c r="O61" s="40"/>
      <c r="P61" s="41"/>
      <c r="Q61" s="40"/>
      <c r="R61" s="16"/>
      <c r="S61" s="40"/>
      <c r="T61" s="16"/>
      <c r="U61" s="40"/>
      <c r="V61" s="16"/>
    </row>
    <row r="62" spans="2:32" s="1" customFormat="1" ht="19.5" customHeight="1" x14ac:dyDescent="0.25">
      <c r="B62" s="54" t="str">
        <f t="shared" si="33"/>
        <v>Селивановский филиал</v>
      </c>
      <c r="C62" s="29" t="str">
        <f t="shared" si="33"/>
        <v>2017 - 2021</v>
      </c>
      <c r="D62" s="22" t="str">
        <f t="shared" si="33"/>
        <v>от 20.12.2018 №53/29</v>
      </c>
      <c r="E62" s="48"/>
      <c r="F62" s="43"/>
      <c r="G62" s="26">
        <f t="shared" ref="G62:J64" si="47">G37*1.18</f>
        <v>2772.1031999999996</v>
      </c>
      <c r="H62" s="119">
        <f t="shared" si="47"/>
        <v>2946.7431999999994</v>
      </c>
      <c r="I62" s="122">
        <f t="shared" si="47"/>
        <v>2946.7431999999994</v>
      </c>
      <c r="J62" s="119">
        <f t="shared" si="47"/>
        <v>3132.3926000000001</v>
      </c>
      <c r="K62" s="109">
        <f t="shared" si="22"/>
        <v>1.0630015537153019</v>
      </c>
      <c r="L62" s="40">
        <f t="shared" ref="L62:M62" si="48">L37*1.2</f>
        <v>3185.4839999999999</v>
      </c>
      <c r="M62" s="41">
        <f t="shared" si="48"/>
        <v>3504.0239999999999</v>
      </c>
      <c r="N62" s="109">
        <f t="shared" si="25"/>
        <v>1.0999973630380815</v>
      </c>
      <c r="O62" s="40">
        <f t="shared" ref="O62:P62" si="49">O37*1.2</f>
        <v>3504.0239999999999</v>
      </c>
      <c r="P62" s="41">
        <f t="shared" si="49"/>
        <v>3854.424</v>
      </c>
      <c r="Q62" s="40">
        <f t="shared" ref="Q62:R62" si="50">Q37*1.2</f>
        <v>3854.424</v>
      </c>
      <c r="R62" s="16">
        <f t="shared" si="50"/>
        <v>4219.7159999999994</v>
      </c>
      <c r="S62" s="40"/>
      <c r="T62" s="16"/>
      <c r="U62" s="40"/>
      <c r="V62" s="16"/>
    </row>
    <row r="63" spans="2:32" s="1" customFormat="1" ht="19.5" customHeight="1" x14ac:dyDescent="0.25">
      <c r="B63" s="54" t="str">
        <f t="shared" si="33"/>
        <v>г.Собинка</v>
      </c>
      <c r="C63" s="29" t="str">
        <f t="shared" si="33"/>
        <v>2017 - 2021</v>
      </c>
      <c r="D63" s="22" t="str">
        <f t="shared" si="33"/>
        <v>от 20.12.2018 №53/36</v>
      </c>
      <c r="E63" s="48"/>
      <c r="F63" s="43"/>
      <c r="G63" s="26">
        <f t="shared" si="47"/>
        <v>2278.1433999999999</v>
      </c>
      <c r="H63" s="119">
        <f t="shared" si="47"/>
        <v>2418.1621999999998</v>
      </c>
      <c r="I63" s="122">
        <f t="shared" si="47"/>
        <v>2418.1621999999998</v>
      </c>
      <c r="J63" s="119">
        <f t="shared" si="47"/>
        <v>2484.3719999999998</v>
      </c>
      <c r="K63" s="109">
        <f t="shared" si="22"/>
        <v>1.0273802146109141</v>
      </c>
      <c r="L63" s="40">
        <f t="shared" ref="L63:M63" si="51">L38*1.2</f>
        <v>2526.48</v>
      </c>
      <c r="M63" s="41">
        <f t="shared" si="51"/>
        <v>2683.3319999999999</v>
      </c>
      <c r="N63" s="109">
        <f t="shared" si="25"/>
        <v>1.0620832145910515</v>
      </c>
      <c r="O63" s="40">
        <f t="shared" ref="O63:P63" si="52">O38*1.2</f>
        <v>2683.3319999999999</v>
      </c>
      <c r="P63" s="41">
        <f t="shared" si="52"/>
        <v>2644.2719999999999</v>
      </c>
      <c r="Q63" s="40">
        <f t="shared" ref="Q63:R63" si="53">Q38*1.2</f>
        <v>2644.2719999999999</v>
      </c>
      <c r="R63" s="16">
        <f t="shared" si="53"/>
        <v>2712.9120000000003</v>
      </c>
      <c r="S63" s="40"/>
      <c r="T63" s="16"/>
      <c r="U63" s="40"/>
      <c r="V63" s="16"/>
    </row>
    <row r="64" spans="2:32" ht="19.5" customHeight="1" x14ac:dyDescent="0.25">
      <c r="B64" s="54" t="str">
        <f t="shared" si="33"/>
        <v>пос.Содышка</v>
      </c>
      <c r="C64" s="29" t="str">
        <f t="shared" si="33"/>
        <v>2017 - 2021</v>
      </c>
      <c r="D64" s="22" t="str">
        <f t="shared" si="33"/>
        <v>от 20.12.2018 №53/41</v>
      </c>
      <c r="E64" s="48"/>
      <c r="F64" s="43"/>
      <c r="G64" s="26">
        <f t="shared" si="47"/>
        <v>2027.4995999999999</v>
      </c>
      <c r="H64" s="119">
        <f t="shared" si="47"/>
        <v>2149.4879999999998</v>
      </c>
      <c r="I64" s="122">
        <f t="shared" si="47"/>
        <v>2149.4879999999998</v>
      </c>
      <c r="J64" s="119">
        <f t="shared" si="47"/>
        <v>2191.1774</v>
      </c>
      <c r="K64" s="109">
        <f t="shared" si="22"/>
        <v>1.01939503732982</v>
      </c>
      <c r="L64" s="40">
        <f t="shared" ref="L64:M64" si="54">L39*1.2</f>
        <v>2228.3159999999998</v>
      </c>
      <c r="M64" s="41">
        <f t="shared" si="54"/>
        <v>2317.4519999999998</v>
      </c>
      <c r="N64" s="109">
        <f t="shared" si="25"/>
        <v>1.0400015078651321</v>
      </c>
      <c r="O64" s="40">
        <f t="shared" ref="O64:P64" si="55">O39*1.2</f>
        <v>2317.4519999999998</v>
      </c>
      <c r="P64" s="41">
        <f t="shared" si="55"/>
        <v>2457.2999999999997</v>
      </c>
      <c r="Q64" s="40">
        <f t="shared" ref="Q64:R64" si="56">Q39*1.2</f>
        <v>2457.2999999999997</v>
      </c>
      <c r="R64" s="16">
        <f t="shared" si="56"/>
        <v>2510.1</v>
      </c>
      <c r="S64" s="40"/>
      <c r="T64" s="16"/>
      <c r="U64" s="40"/>
      <c r="V64" s="16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48.75" customHeight="1" x14ac:dyDescent="0.25">
      <c r="B65" s="195" t="s">
        <v>174</v>
      </c>
      <c r="C65" s="29">
        <v>2019</v>
      </c>
      <c r="D65" s="22" t="s">
        <v>173</v>
      </c>
      <c r="E65" s="122"/>
      <c r="F65" s="115"/>
      <c r="G65" s="26"/>
      <c r="H65" s="119"/>
      <c r="I65" s="122"/>
      <c r="J65" s="119"/>
      <c r="K65" s="109"/>
      <c r="L65" s="40"/>
      <c r="M65" s="41">
        <v>2107.66</v>
      </c>
      <c r="N65" s="109"/>
      <c r="O65" s="40"/>
      <c r="P65" s="41"/>
      <c r="Q65" s="40"/>
      <c r="R65" s="16"/>
      <c r="S65" s="40"/>
      <c r="T65" s="16"/>
      <c r="U65" s="40"/>
      <c r="V65" s="16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96.75" customHeight="1" thickBot="1" x14ac:dyDescent="0.3">
      <c r="B66" s="196" t="s">
        <v>177</v>
      </c>
      <c r="C66" s="30">
        <v>2019</v>
      </c>
      <c r="D66" s="23" t="s">
        <v>175</v>
      </c>
      <c r="E66" s="49"/>
      <c r="F66" s="50"/>
      <c r="G66" s="27"/>
      <c r="H66" s="120"/>
      <c r="I66" s="123"/>
      <c r="J66" s="120"/>
      <c r="K66" s="110"/>
      <c r="L66" s="69"/>
      <c r="M66" s="68">
        <v>2059.92</v>
      </c>
      <c r="N66" s="110"/>
      <c r="O66" s="69"/>
      <c r="P66" s="68"/>
      <c r="Q66" s="69"/>
      <c r="R66" s="64"/>
      <c r="S66" s="69"/>
      <c r="T66" s="64"/>
      <c r="U66" s="69"/>
      <c r="V66" s="64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54" customHeight="1" x14ac:dyDescent="0.25">
      <c r="B67" s="195" t="s">
        <v>174</v>
      </c>
      <c r="C67" s="29">
        <v>2020</v>
      </c>
      <c r="D67" s="22" t="s">
        <v>179</v>
      </c>
      <c r="E67" s="122"/>
      <c r="F67" s="115"/>
      <c r="G67" s="26"/>
      <c r="H67" s="119"/>
      <c r="I67" s="122"/>
      <c r="J67" s="119"/>
      <c r="K67" s="109"/>
      <c r="L67" s="40"/>
      <c r="M67" s="41"/>
      <c r="N67" s="109"/>
      <c r="O67" s="40">
        <v>2107.66</v>
      </c>
      <c r="P67" s="41">
        <v>2205.1999999999998</v>
      </c>
      <c r="Q67" s="40"/>
      <c r="R67" s="16"/>
      <c r="S67" s="40"/>
      <c r="T67" s="16"/>
      <c r="U67" s="40"/>
      <c r="V67" s="16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95.25" customHeight="1" x14ac:dyDescent="0.25">
      <c r="B68" s="195" t="s">
        <v>178</v>
      </c>
      <c r="C68" s="29">
        <v>2020</v>
      </c>
      <c r="D68" s="22" t="s">
        <v>180</v>
      </c>
      <c r="E68" s="122"/>
      <c r="F68" s="115"/>
      <c r="G68" s="26"/>
      <c r="H68" s="119"/>
      <c r="I68" s="122"/>
      <c r="J68" s="119"/>
      <c r="K68" s="109"/>
      <c r="L68" s="40"/>
      <c r="M68" s="41"/>
      <c r="N68" s="109"/>
      <c r="O68" s="40">
        <v>2059.92</v>
      </c>
      <c r="P68" s="41">
        <v>2129.0300000000002</v>
      </c>
      <c r="Q68" s="40"/>
      <c r="R68" s="16"/>
      <c r="S68" s="40"/>
      <c r="T68" s="16"/>
      <c r="U68" s="40"/>
      <c r="V68" s="16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95.25" customHeight="1" thickBot="1" x14ac:dyDescent="0.3">
      <c r="B69" s="196" t="s">
        <v>183</v>
      </c>
      <c r="C69" s="30" t="s">
        <v>181</v>
      </c>
      <c r="D69" s="23" t="s">
        <v>182</v>
      </c>
      <c r="E69" s="49"/>
      <c r="F69" s="50"/>
      <c r="G69" s="27"/>
      <c r="H69" s="120"/>
      <c r="I69" s="123"/>
      <c r="J69" s="120"/>
      <c r="K69" s="110"/>
      <c r="L69" s="69"/>
      <c r="M69" s="68">
        <v>2325.7600000000002</v>
      </c>
      <c r="N69" s="110"/>
      <c r="O69" s="69">
        <v>2325.7600000000002</v>
      </c>
      <c r="P69" s="68">
        <v>2648.39</v>
      </c>
      <c r="Q69" s="64">
        <v>2648.39</v>
      </c>
      <c r="R69" s="64">
        <v>2723.14</v>
      </c>
      <c r="S69" s="64">
        <v>2723.14</v>
      </c>
      <c r="T69" s="64">
        <v>2762.76</v>
      </c>
      <c r="U69" s="69"/>
      <c r="V69" s="64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9.5" customHeight="1" x14ac:dyDescent="0.25">
      <c r="B70" s="192"/>
      <c r="C70" s="190"/>
      <c r="D70" s="190"/>
      <c r="E70" s="8"/>
      <c r="F70" s="8"/>
      <c r="G70" s="7"/>
      <c r="H70" s="7"/>
      <c r="I70" s="7"/>
      <c r="J70" s="7"/>
      <c r="K70" s="193"/>
      <c r="L70" s="194"/>
      <c r="M70" s="194"/>
      <c r="N70" s="193"/>
      <c r="O70" s="194"/>
      <c r="P70" s="194"/>
      <c r="Q70" s="194"/>
      <c r="R70" s="194"/>
      <c r="S70" s="194"/>
      <c r="T70" s="194"/>
      <c r="U70" s="194"/>
      <c r="V70" s="194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5.75" customHeight="1" thickBo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T71" s="1"/>
      <c r="U71" s="5"/>
      <c r="V71" s="5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21" customHeight="1" thickBot="1" x14ac:dyDescent="0.3">
      <c r="B72" s="313" t="s">
        <v>93</v>
      </c>
      <c r="C72" s="314"/>
      <c r="D72" s="314"/>
      <c r="E72" s="314"/>
      <c r="F72" s="314"/>
      <c r="G72" s="314"/>
      <c r="H72" s="314"/>
      <c r="I72" s="314"/>
      <c r="J72" s="314"/>
      <c r="K72" s="343"/>
    </row>
    <row r="73" spans="2:32" x14ac:dyDescent="0.25">
      <c r="B73" s="301" t="s">
        <v>5</v>
      </c>
      <c r="C73" s="309"/>
      <c r="D73" s="325" t="s">
        <v>39</v>
      </c>
      <c r="E73" s="231">
        <v>2019</v>
      </c>
      <c r="F73" s="232"/>
      <c r="G73" s="233"/>
      <c r="H73" s="344">
        <v>2020</v>
      </c>
      <c r="I73" s="345"/>
      <c r="J73" s="344">
        <v>2021</v>
      </c>
      <c r="K73" s="345"/>
      <c r="U73" s="2"/>
      <c r="W73" s="3"/>
    </row>
    <row r="74" spans="2:32" ht="15.75" thickBot="1" x14ac:dyDescent="0.25">
      <c r="B74" s="238"/>
      <c r="C74" s="295"/>
      <c r="D74" s="326"/>
      <c r="E74" s="78" t="s">
        <v>0</v>
      </c>
      <c r="F74" s="129" t="s">
        <v>1</v>
      </c>
      <c r="G74" s="108" t="s">
        <v>96</v>
      </c>
      <c r="H74" s="78" t="s">
        <v>0</v>
      </c>
      <c r="I74" s="168" t="s">
        <v>1</v>
      </c>
      <c r="J74" s="78" t="s">
        <v>0</v>
      </c>
      <c r="K74" s="168" t="s">
        <v>1</v>
      </c>
      <c r="U74" s="2"/>
      <c r="W74" s="3"/>
    </row>
    <row r="75" spans="2:32" x14ac:dyDescent="0.25">
      <c r="B75" s="355" t="s">
        <v>24</v>
      </c>
      <c r="C75" s="356"/>
      <c r="D75" s="82" t="s">
        <v>120</v>
      </c>
      <c r="E75" s="173">
        <v>23.85</v>
      </c>
      <c r="F75" s="118">
        <v>24.35</v>
      </c>
      <c r="G75" s="111">
        <f t="shared" ref="G75:G90" si="57">F75/E75</f>
        <v>1.020964360587002</v>
      </c>
      <c r="H75" s="121">
        <f t="shared" ref="H75:H80" si="58">F75</f>
        <v>24.35</v>
      </c>
      <c r="I75" s="117">
        <v>25.32</v>
      </c>
      <c r="J75" s="121">
        <f>I75</f>
        <v>25.32</v>
      </c>
      <c r="K75" s="117">
        <v>26.34</v>
      </c>
      <c r="U75" s="2"/>
      <c r="W75" s="3"/>
    </row>
    <row r="76" spans="2:32" x14ac:dyDescent="0.25">
      <c r="B76" s="346" t="s">
        <v>23</v>
      </c>
      <c r="C76" s="347"/>
      <c r="D76" s="80" t="s">
        <v>121</v>
      </c>
      <c r="E76" s="122">
        <v>35.020000000000003</v>
      </c>
      <c r="F76" s="119">
        <v>35.89</v>
      </c>
      <c r="G76" s="109">
        <f t="shared" si="57"/>
        <v>1.0248429468874929</v>
      </c>
      <c r="H76" s="122">
        <f t="shared" si="58"/>
        <v>35.89</v>
      </c>
      <c r="I76" s="115">
        <v>37.18</v>
      </c>
      <c r="J76" s="122">
        <f t="shared" ref="J76:J90" si="59">I76</f>
        <v>37.18</v>
      </c>
      <c r="K76" s="115">
        <v>38.54</v>
      </c>
      <c r="U76" s="2"/>
      <c r="W76" s="3"/>
    </row>
    <row r="77" spans="2:32" x14ac:dyDescent="0.25">
      <c r="B77" s="346" t="s">
        <v>22</v>
      </c>
      <c r="C77" s="347"/>
      <c r="D77" s="80" t="s">
        <v>124</v>
      </c>
      <c r="E77" s="122">
        <v>23.85</v>
      </c>
      <c r="F77" s="119">
        <v>24.35</v>
      </c>
      <c r="G77" s="109">
        <f t="shared" si="57"/>
        <v>1.020964360587002</v>
      </c>
      <c r="H77" s="122">
        <f t="shared" si="58"/>
        <v>24.35</v>
      </c>
      <c r="I77" s="115">
        <v>25.32</v>
      </c>
      <c r="J77" s="122">
        <f t="shared" si="59"/>
        <v>25.32</v>
      </c>
      <c r="K77" s="115">
        <v>26.34</v>
      </c>
      <c r="U77" s="2"/>
      <c r="W77" s="3"/>
    </row>
    <row r="78" spans="2:32" x14ac:dyDescent="0.25">
      <c r="B78" s="346" t="s">
        <v>21</v>
      </c>
      <c r="C78" s="347"/>
      <c r="D78" s="80" t="s">
        <v>122</v>
      </c>
      <c r="E78" s="122">
        <v>65.040000000000006</v>
      </c>
      <c r="F78" s="119">
        <v>66.87</v>
      </c>
      <c r="G78" s="109">
        <f t="shared" si="57"/>
        <v>1.0281365313653137</v>
      </c>
      <c r="H78" s="122">
        <f t="shared" si="58"/>
        <v>66.87</v>
      </c>
      <c r="I78" s="115">
        <v>69.02</v>
      </c>
      <c r="J78" s="122">
        <f t="shared" si="59"/>
        <v>69.02</v>
      </c>
      <c r="K78" s="115">
        <v>71.33</v>
      </c>
      <c r="U78" s="2"/>
      <c r="W78" s="3"/>
    </row>
    <row r="79" spans="2:32" x14ac:dyDescent="0.25">
      <c r="B79" s="346" t="s">
        <v>6</v>
      </c>
      <c r="C79" s="347"/>
      <c r="D79" s="80" t="s">
        <v>119</v>
      </c>
      <c r="E79" s="122">
        <v>80.209999999999994</v>
      </c>
      <c r="F79" s="119">
        <v>82.68</v>
      </c>
      <c r="G79" s="109">
        <f t="shared" si="57"/>
        <v>1.0307941653160455</v>
      </c>
      <c r="H79" s="122">
        <f t="shared" si="58"/>
        <v>82.68</v>
      </c>
      <c r="I79" s="115">
        <v>86.02</v>
      </c>
      <c r="J79" s="122">
        <f t="shared" si="59"/>
        <v>86.02</v>
      </c>
      <c r="K79" s="115">
        <v>89.23</v>
      </c>
      <c r="U79" s="2"/>
      <c r="W79" s="3"/>
    </row>
    <row r="80" spans="2:32" x14ac:dyDescent="0.25">
      <c r="B80" s="346" t="s">
        <v>9</v>
      </c>
      <c r="C80" s="347"/>
      <c r="D80" s="80" t="s">
        <v>127</v>
      </c>
      <c r="E80" s="122">
        <v>13.85</v>
      </c>
      <c r="F80" s="119">
        <v>14.36</v>
      </c>
      <c r="G80" s="109">
        <f t="shared" si="57"/>
        <v>1.0368231046931409</v>
      </c>
      <c r="H80" s="122">
        <f t="shared" si="58"/>
        <v>14.36</v>
      </c>
      <c r="I80" s="115">
        <v>15.01</v>
      </c>
      <c r="J80" s="122">
        <f t="shared" si="59"/>
        <v>15.01</v>
      </c>
      <c r="K80" s="115">
        <v>15.58</v>
      </c>
      <c r="U80" s="2"/>
      <c r="W80" s="3"/>
    </row>
    <row r="81" spans="2:32" x14ac:dyDescent="0.25">
      <c r="B81" s="346" t="s">
        <v>12</v>
      </c>
      <c r="C81" s="347"/>
      <c r="D81" s="80" t="s">
        <v>115</v>
      </c>
      <c r="E81" s="122">
        <v>36.67</v>
      </c>
      <c r="F81" s="119">
        <v>41.43</v>
      </c>
      <c r="G81" s="109">
        <f t="shared" si="57"/>
        <v>1.1298063812380692</v>
      </c>
      <c r="H81" s="122">
        <f>F81</f>
        <v>41.43</v>
      </c>
      <c r="I81" s="115">
        <v>43</v>
      </c>
      <c r="J81" s="122">
        <f t="shared" si="59"/>
        <v>43</v>
      </c>
      <c r="K81" s="115">
        <v>44.65</v>
      </c>
      <c r="U81" s="2"/>
      <c r="W81" s="3"/>
    </row>
    <row r="82" spans="2:32" x14ac:dyDescent="0.25">
      <c r="B82" s="346" t="s">
        <v>2</v>
      </c>
      <c r="C82" s="347"/>
      <c r="D82" s="80" t="s">
        <v>116</v>
      </c>
      <c r="E82" s="172">
        <v>46.68</v>
      </c>
      <c r="F82" s="119">
        <v>47.69</v>
      </c>
      <c r="G82" s="109">
        <f t="shared" si="57"/>
        <v>1.0216366752356469</v>
      </c>
      <c r="H82" s="122">
        <f t="shared" ref="H82:H90" si="60">F82</f>
        <v>47.69</v>
      </c>
      <c r="I82" s="115">
        <v>49.39</v>
      </c>
      <c r="J82" s="122">
        <f t="shared" si="59"/>
        <v>49.39</v>
      </c>
      <c r="K82" s="115">
        <v>51.18</v>
      </c>
      <c r="U82" s="2"/>
      <c r="W82" s="3"/>
    </row>
    <row r="83" spans="2:32" x14ac:dyDescent="0.25">
      <c r="B83" s="346" t="s">
        <v>13</v>
      </c>
      <c r="C83" s="347"/>
      <c r="D83" s="80" t="s">
        <v>128</v>
      </c>
      <c r="E83" s="172">
        <v>20.27</v>
      </c>
      <c r="F83" s="176">
        <v>21.6</v>
      </c>
      <c r="G83" s="174">
        <f t="shared" si="57"/>
        <v>1.0656142081894426</v>
      </c>
      <c r="H83" s="172">
        <f t="shared" si="60"/>
        <v>21.6</v>
      </c>
      <c r="I83" s="175">
        <v>22.42</v>
      </c>
      <c r="J83" s="172">
        <f t="shared" si="59"/>
        <v>22.42</v>
      </c>
      <c r="K83" s="175">
        <v>23.28</v>
      </c>
      <c r="U83" s="2"/>
      <c r="W83" s="3"/>
    </row>
    <row r="84" spans="2:32" x14ac:dyDescent="0.25">
      <c r="B84" s="346" t="s">
        <v>17</v>
      </c>
      <c r="C84" s="347"/>
      <c r="D84" s="80" t="s">
        <v>117</v>
      </c>
      <c r="E84" s="122">
        <v>55.53</v>
      </c>
      <c r="F84" s="119">
        <v>57.89</v>
      </c>
      <c r="G84" s="109">
        <f t="shared" si="57"/>
        <v>1.0424995497929048</v>
      </c>
      <c r="H84" s="122">
        <f t="shared" si="60"/>
        <v>57.89</v>
      </c>
      <c r="I84" s="115">
        <v>59.89</v>
      </c>
      <c r="J84" s="122">
        <f t="shared" si="59"/>
        <v>59.89</v>
      </c>
      <c r="K84" s="115">
        <v>62.06</v>
      </c>
      <c r="U84" s="2"/>
      <c r="W84" s="3"/>
    </row>
    <row r="85" spans="2:32" x14ac:dyDescent="0.25">
      <c r="B85" s="346" t="s">
        <v>18</v>
      </c>
      <c r="C85" s="347"/>
      <c r="D85" s="80" t="s">
        <v>126</v>
      </c>
      <c r="E85" s="122">
        <v>28.84</v>
      </c>
      <c r="F85" s="119">
        <v>29.57</v>
      </c>
      <c r="G85" s="109">
        <f t="shared" si="57"/>
        <v>1.0253120665742026</v>
      </c>
      <c r="H85" s="122">
        <f t="shared" si="60"/>
        <v>29.57</v>
      </c>
      <c r="I85" s="115">
        <v>30.66</v>
      </c>
      <c r="J85" s="122">
        <f t="shared" si="59"/>
        <v>30.66</v>
      </c>
      <c r="K85" s="115">
        <v>31.79</v>
      </c>
      <c r="U85" s="2"/>
      <c r="W85" s="3"/>
    </row>
    <row r="86" spans="2:32" x14ac:dyDescent="0.25">
      <c r="B86" s="346" t="s">
        <v>16</v>
      </c>
      <c r="C86" s="347"/>
      <c r="D86" s="80" t="s">
        <v>129</v>
      </c>
      <c r="E86" s="122">
        <v>35.35</v>
      </c>
      <c r="F86" s="119">
        <v>36.18</v>
      </c>
      <c r="G86" s="109">
        <f t="shared" si="57"/>
        <v>1.0234794908062235</v>
      </c>
      <c r="H86" s="122">
        <f t="shared" si="60"/>
        <v>36.18</v>
      </c>
      <c r="I86" s="115">
        <v>37.58</v>
      </c>
      <c r="J86" s="122">
        <f t="shared" si="59"/>
        <v>37.58</v>
      </c>
      <c r="K86" s="115">
        <v>39.04</v>
      </c>
      <c r="U86" s="2"/>
      <c r="W86" s="3"/>
    </row>
    <row r="87" spans="2:32" x14ac:dyDescent="0.25">
      <c r="B87" s="346" t="s">
        <v>3</v>
      </c>
      <c r="C87" s="347"/>
      <c r="D87" s="80" t="s">
        <v>130</v>
      </c>
      <c r="E87" s="122">
        <v>27.34</v>
      </c>
      <c r="F87" s="119">
        <v>27.72</v>
      </c>
      <c r="G87" s="109">
        <f t="shared" si="57"/>
        <v>1.013899049012436</v>
      </c>
      <c r="H87" s="122">
        <f t="shared" si="60"/>
        <v>27.72</v>
      </c>
      <c r="I87" s="115">
        <v>28.69</v>
      </c>
      <c r="J87" s="122">
        <f t="shared" si="59"/>
        <v>28.69</v>
      </c>
      <c r="K87" s="115">
        <v>29.72</v>
      </c>
      <c r="U87" s="2"/>
      <c r="W87" s="3"/>
    </row>
    <row r="88" spans="2:32" x14ac:dyDescent="0.25">
      <c r="B88" s="346" t="s">
        <v>19</v>
      </c>
      <c r="C88" s="347"/>
      <c r="D88" s="80" t="s">
        <v>125</v>
      </c>
      <c r="E88" s="122">
        <v>69.53</v>
      </c>
      <c r="F88" s="119">
        <v>72.62</v>
      </c>
      <c r="G88" s="109">
        <f t="shared" si="57"/>
        <v>1.0444412483819934</v>
      </c>
      <c r="H88" s="122">
        <f t="shared" si="60"/>
        <v>72.62</v>
      </c>
      <c r="I88" s="115">
        <v>75.36</v>
      </c>
      <c r="J88" s="122">
        <f t="shared" si="59"/>
        <v>75.36</v>
      </c>
      <c r="K88" s="115">
        <v>78.239999999999995</v>
      </c>
      <c r="U88" s="2"/>
      <c r="W88" s="3"/>
    </row>
    <row r="89" spans="2:32" x14ac:dyDescent="0.25">
      <c r="B89" s="346" t="s">
        <v>20</v>
      </c>
      <c r="C89" s="347"/>
      <c r="D89" s="80" t="s">
        <v>118</v>
      </c>
      <c r="E89" s="122">
        <v>54.4</v>
      </c>
      <c r="F89" s="119">
        <v>63.4</v>
      </c>
      <c r="G89" s="109">
        <f t="shared" si="57"/>
        <v>1.1654411764705883</v>
      </c>
      <c r="H89" s="122">
        <f t="shared" si="60"/>
        <v>63.4</v>
      </c>
      <c r="I89" s="115">
        <v>65.55</v>
      </c>
      <c r="J89" s="122">
        <f t="shared" si="59"/>
        <v>65.55</v>
      </c>
      <c r="K89" s="115">
        <v>67.83</v>
      </c>
      <c r="U89" s="2"/>
      <c r="W89" s="3"/>
    </row>
    <row r="90" spans="2:32" ht="15.75" thickBot="1" x14ac:dyDescent="0.3">
      <c r="B90" s="357" t="s">
        <v>4</v>
      </c>
      <c r="C90" s="358"/>
      <c r="D90" s="81" t="s">
        <v>123</v>
      </c>
      <c r="E90" s="123">
        <v>38.4</v>
      </c>
      <c r="F90" s="120">
        <v>39.56</v>
      </c>
      <c r="G90" s="110">
        <f t="shared" si="57"/>
        <v>1.0302083333333334</v>
      </c>
      <c r="H90" s="123">
        <f t="shared" si="60"/>
        <v>39.56</v>
      </c>
      <c r="I90" s="116">
        <v>40.96</v>
      </c>
      <c r="J90" s="123">
        <f t="shared" si="59"/>
        <v>40.96</v>
      </c>
      <c r="K90" s="116">
        <v>42.44</v>
      </c>
      <c r="U90" s="2"/>
      <c r="W90" s="3"/>
    </row>
    <row r="91" spans="2:32" ht="22.5" customHeight="1" thickBo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T91" s="1"/>
      <c r="U91" s="5"/>
      <c r="V91" s="5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24.75" customHeight="1" thickBot="1" x14ac:dyDescent="0.3">
      <c r="B92" s="310" t="s">
        <v>69</v>
      </c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2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9.5" customHeight="1" x14ac:dyDescent="0.25">
      <c r="B93" s="359" t="str">
        <f>B98</f>
        <v>Филиал</v>
      </c>
      <c r="C93" s="251" t="s">
        <v>35</v>
      </c>
      <c r="D93" s="324" t="s">
        <v>39</v>
      </c>
      <c r="E93" s="301">
        <f t="shared" ref="E93" si="61">E98</f>
        <v>2016</v>
      </c>
      <c r="F93" s="309"/>
      <c r="G93" s="243">
        <f t="shared" ref="G93" si="62">G98</f>
        <v>2017</v>
      </c>
      <c r="H93" s="244"/>
      <c r="I93" s="359">
        <v>2018</v>
      </c>
      <c r="J93" s="242"/>
      <c r="K93" s="245"/>
      <c r="L93" s="359">
        <f>L98</f>
        <v>2019</v>
      </c>
      <c r="M93" s="242"/>
      <c r="N93" s="245"/>
      <c r="O93" s="301">
        <f>O98</f>
        <v>2020</v>
      </c>
      <c r="P93" s="309"/>
      <c r="Q93" s="243">
        <f>Q98</f>
        <v>2021</v>
      </c>
      <c r="R93" s="309"/>
      <c r="S93" s="234">
        <v>2022</v>
      </c>
      <c r="T93" s="293"/>
      <c r="U93" s="234">
        <v>2023</v>
      </c>
      <c r="V93" s="293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9.5" customHeight="1" thickBot="1" x14ac:dyDescent="0.3">
      <c r="B94" s="303"/>
      <c r="C94" s="252"/>
      <c r="D94" s="323"/>
      <c r="E94" s="143" t="s">
        <v>0</v>
      </c>
      <c r="F94" s="147" t="s">
        <v>1</v>
      </c>
      <c r="G94" s="24" t="s">
        <v>0</v>
      </c>
      <c r="H94" s="144" t="s">
        <v>1</v>
      </c>
      <c r="I94" s="143" t="s">
        <v>0</v>
      </c>
      <c r="J94" s="144" t="s">
        <v>1</v>
      </c>
      <c r="K94" s="108" t="s">
        <v>96</v>
      </c>
      <c r="L94" s="151" t="str">
        <f>L99</f>
        <v>1 п/г</v>
      </c>
      <c r="M94" s="152" t="str">
        <f>M99</f>
        <v>2 п/г</v>
      </c>
      <c r="N94" s="108" t="s">
        <v>96</v>
      </c>
      <c r="O94" s="143" t="str">
        <f>O99</f>
        <v>1 п/г</v>
      </c>
      <c r="P94" s="147" t="str">
        <f>P99</f>
        <v>2 п/г</v>
      </c>
      <c r="Q94" s="24" t="str">
        <f>Q99</f>
        <v>1 п/г</v>
      </c>
      <c r="R94" s="147" t="str">
        <f>R99</f>
        <v>2 п/г</v>
      </c>
      <c r="S94" s="151" t="s">
        <v>0</v>
      </c>
      <c r="T94" s="156" t="s">
        <v>1</v>
      </c>
      <c r="U94" s="151" t="s">
        <v>0</v>
      </c>
      <c r="V94" s="156" t="s">
        <v>1</v>
      </c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9.5" customHeight="1" thickBot="1" x14ac:dyDescent="0.3">
      <c r="B95" s="58" t="s">
        <v>14</v>
      </c>
      <c r="C95" s="59" t="s">
        <v>36</v>
      </c>
      <c r="D95" s="60" t="s">
        <v>149</v>
      </c>
      <c r="E95" s="62"/>
      <c r="F95" s="57"/>
      <c r="G95" s="61">
        <v>452.79</v>
      </c>
      <c r="H95" s="63">
        <v>487.13</v>
      </c>
      <c r="I95" s="123">
        <v>487.13</v>
      </c>
      <c r="J95" s="120">
        <v>542.48</v>
      </c>
      <c r="K95" s="110">
        <f t="shared" ref="K95" si="63">J95/I95</f>
        <v>1.1136246997721349</v>
      </c>
      <c r="L95" s="123">
        <f t="shared" ref="L95" si="64">J95</f>
        <v>542.48</v>
      </c>
      <c r="M95" s="120">
        <v>570.21</v>
      </c>
      <c r="N95" s="110">
        <f t="shared" ref="N95" si="65">M95/L95</f>
        <v>1.0511170918743549</v>
      </c>
      <c r="O95" s="62">
        <f t="shared" ref="O95" si="66">M95</f>
        <v>570.21</v>
      </c>
      <c r="P95" s="57">
        <v>593.54</v>
      </c>
      <c r="Q95" s="61">
        <f>P95</f>
        <v>593.54</v>
      </c>
      <c r="R95" s="57">
        <v>614.37</v>
      </c>
      <c r="S95" s="61"/>
      <c r="T95" s="57"/>
      <c r="U95" s="61"/>
      <c r="V95" s="57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22.5" customHeight="1" thickBo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T96" s="1"/>
      <c r="U96" s="5"/>
      <c r="V96" s="5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20.25" customHeight="1" thickBot="1" x14ac:dyDescent="0.3">
      <c r="B97" s="288" t="s">
        <v>70</v>
      </c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90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ht="18" customHeight="1" x14ac:dyDescent="0.25">
      <c r="B98" s="348" t="str">
        <f>B21</f>
        <v>Филиал</v>
      </c>
      <c r="C98" s="350" t="s">
        <v>35</v>
      </c>
      <c r="D98" s="350" t="s">
        <v>39</v>
      </c>
      <c r="E98" s="234">
        <f>E21</f>
        <v>2016</v>
      </c>
      <c r="F98" s="293"/>
      <c r="G98" s="234">
        <f>G21</f>
        <v>2017</v>
      </c>
      <c r="H98" s="293"/>
      <c r="I98" s="234">
        <v>2018</v>
      </c>
      <c r="J98" s="352"/>
      <c r="K98" s="293"/>
      <c r="L98" s="234">
        <f>L21</f>
        <v>2019</v>
      </c>
      <c r="M98" s="352"/>
      <c r="N98" s="293"/>
      <c r="O98" s="234">
        <f>O21</f>
        <v>2020</v>
      </c>
      <c r="P98" s="293"/>
      <c r="Q98" s="234">
        <f>Q21</f>
        <v>2021</v>
      </c>
      <c r="R98" s="293"/>
      <c r="S98" s="234">
        <v>2022</v>
      </c>
      <c r="T98" s="293"/>
      <c r="U98" s="234">
        <v>2023</v>
      </c>
      <c r="V98" s="293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8" customHeight="1" thickBot="1" x14ac:dyDescent="0.3">
      <c r="B99" s="349"/>
      <c r="C99" s="351"/>
      <c r="D99" s="351"/>
      <c r="E99" s="181" t="str">
        <f>E22</f>
        <v>1 п/г</v>
      </c>
      <c r="F99" s="182" t="str">
        <f>F22</f>
        <v>2 п/г</v>
      </c>
      <c r="G99" s="181" t="str">
        <f>G22</f>
        <v>1 п/г</v>
      </c>
      <c r="H99" s="182" t="str">
        <f>H22</f>
        <v>2 п/г</v>
      </c>
      <c r="I99" s="181" t="s">
        <v>0</v>
      </c>
      <c r="J99" s="158" t="s">
        <v>1</v>
      </c>
      <c r="K99" s="108" t="s">
        <v>96</v>
      </c>
      <c r="L99" s="181" t="str">
        <f>L22</f>
        <v>1 п/г</v>
      </c>
      <c r="M99" s="158" t="str">
        <f>M22</f>
        <v>2 п/г</v>
      </c>
      <c r="N99" s="108" t="s">
        <v>96</v>
      </c>
      <c r="O99" s="181" t="str">
        <f>O22</f>
        <v>1 п/г</v>
      </c>
      <c r="P99" s="182" t="str">
        <f>P22</f>
        <v>2 п/г</v>
      </c>
      <c r="Q99" s="181" t="str">
        <f>Q22</f>
        <v>1 п/г</v>
      </c>
      <c r="R99" s="182" t="str">
        <f>R22</f>
        <v>2 п/г</v>
      </c>
      <c r="S99" s="181" t="s">
        <v>0</v>
      </c>
      <c r="T99" s="182" t="s">
        <v>1</v>
      </c>
      <c r="U99" s="181" t="s">
        <v>0</v>
      </c>
      <c r="V99" s="182" t="s">
        <v>1</v>
      </c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8" customHeight="1" x14ac:dyDescent="0.25">
      <c r="B100" s="183" t="s">
        <v>15</v>
      </c>
      <c r="C100" s="180" t="s">
        <v>113</v>
      </c>
      <c r="D100" s="180" t="s">
        <v>131</v>
      </c>
      <c r="E100" s="121"/>
      <c r="F100" s="117"/>
      <c r="G100" s="121"/>
      <c r="H100" s="117"/>
      <c r="I100" s="121"/>
      <c r="J100" s="83"/>
      <c r="K100" s="111"/>
      <c r="L100" s="121">
        <f>L14</f>
        <v>1604.48</v>
      </c>
      <c r="M100" s="83">
        <f>M14</f>
        <v>1694.79</v>
      </c>
      <c r="N100" s="111">
        <f t="shared" ref="N100:N102" si="67">M100/L100</f>
        <v>1.0562861487834063</v>
      </c>
      <c r="O100" s="179">
        <f t="shared" ref="O100:V100" si="68">O14</f>
        <v>1694.79</v>
      </c>
      <c r="P100" s="178">
        <f t="shared" si="68"/>
        <v>1740.6</v>
      </c>
      <c r="Q100" s="121">
        <f t="shared" si="68"/>
        <v>1740.6</v>
      </c>
      <c r="R100" s="178">
        <f t="shared" si="68"/>
        <v>1788.89</v>
      </c>
      <c r="S100" s="121">
        <f t="shared" si="68"/>
        <v>1788.89</v>
      </c>
      <c r="T100" s="178">
        <f t="shared" si="68"/>
        <v>1838.64</v>
      </c>
      <c r="U100" s="121">
        <f t="shared" si="68"/>
        <v>1838.64</v>
      </c>
      <c r="V100" s="178">
        <f t="shared" si="68"/>
        <v>1889.91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8" customHeight="1" x14ac:dyDescent="0.25">
      <c r="B101" s="45" t="str">
        <f>B28</f>
        <v>г.Ковров</v>
      </c>
      <c r="C101" s="29" t="s">
        <v>36</v>
      </c>
      <c r="D101" s="29" t="s">
        <v>147</v>
      </c>
      <c r="E101" s="122"/>
      <c r="F101" s="115"/>
      <c r="G101" s="122">
        <v>1360.5</v>
      </c>
      <c r="H101" s="115">
        <v>1309.8699999999999</v>
      </c>
      <c r="I101" s="122">
        <v>1309.8699999999999</v>
      </c>
      <c r="J101" s="114">
        <v>1382.89</v>
      </c>
      <c r="K101" s="109">
        <f t="shared" ref="K101" si="69">J101/I101</f>
        <v>1.0557459900600825</v>
      </c>
      <c r="L101" s="122">
        <f t="shared" ref="L101" si="70">J101</f>
        <v>1382.89</v>
      </c>
      <c r="M101" s="114">
        <v>1438.86</v>
      </c>
      <c r="N101" s="109">
        <f t="shared" si="67"/>
        <v>1.0404732118968245</v>
      </c>
      <c r="O101" s="122">
        <f t="shared" ref="O101" si="71">M101</f>
        <v>1438.86</v>
      </c>
      <c r="P101" s="115">
        <v>1478.84</v>
      </c>
      <c r="Q101" s="122">
        <f>P101</f>
        <v>1478.84</v>
      </c>
      <c r="R101" s="115">
        <v>1520.86</v>
      </c>
      <c r="S101" s="122"/>
      <c r="T101" s="115"/>
      <c r="U101" s="122"/>
      <c r="V101" s="115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8" customHeight="1" x14ac:dyDescent="0.25">
      <c r="B102" s="45" t="str">
        <f>B39</f>
        <v>пос.Содышка</v>
      </c>
      <c r="C102" s="29" t="s">
        <v>112</v>
      </c>
      <c r="D102" s="29" t="s">
        <v>142</v>
      </c>
      <c r="E102" s="122"/>
      <c r="F102" s="115"/>
      <c r="G102" s="122"/>
      <c r="H102" s="115"/>
      <c r="I102" s="122"/>
      <c r="J102" s="114"/>
      <c r="K102" s="109"/>
      <c r="L102" s="122">
        <v>1473.67</v>
      </c>
      <c r="M102" s="114">
        <v>1580.11</v>
      </c>
      <c r="N102" s="109">
        <f t="shared" si="67"/>
        <v>1.0722278393398792</v>
      </c>
      <c r="O102" s="40">
        <f>M102</f>
        <v>1580.11</v>
      </c>
      <c r="P102" s="16">
        <v>1624.06</v>
      </c>
      <c r="Q102" s="40">
        <f>P102</f>
        <v>1624.06</v>
      </c>
      <c r="R102" s="16">
        <v>1670.32</v>
      </c>
      <c r="S102" s="40"/>
      <c r="T102" s="16"/>
      <c r="U102" s="40"/>
      <c r="V102" s="16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32.25" customHeight="1" thickBot="1" x14ac:dyDescent="0.3">
      <c r="B103" s="185" t="s">
        <v>172</v>
      </c>
      <c r="C103" s="184" t="s">
        <v>170</v>
      </c>
      <c r="D103" s="30" t="s">
        <v>171</v>
      </c>
      <c r="E103" s="123"/>
      <c r="F103" s="116"/>
      <c r="G103" s="123"/>
      <c r="H103" s="116"/>
      <c r="I103" s="123"/>
      <c r="J103" s="96"/>
      <c r="K103" s="110"/>
      <c r="L103" s="123"/>
      <c r="M103" s="96">
        <v>1082.96</v>
      </c>
      <c r="N103" s="110"/>
      <c r="O103" s="69"/>
      <c r="P103" s="64"/>
      <c r="Q103" s="69"/>
      <c r="R103" s="64"/>
      <c r="S103" s="69"/>
      <c r="T103" s="64"/>
      <c r="U103" s="69"/>
      <c r="V103" s="64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ht="22.5" customHeight="1" thickBot="1" x14ac:dyDescent="0.3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T104" s="1"/>
      <c r="U104" s="5"/>
      <c r="V104" s="5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:32" ht="24" customHeight="1" thickBot="1" x14ac:dyDescent="0.3">
      <c r="B105" s="310" t="s">
        <v>33</v>
      </c>
      <c r="C105" s="311"/>
      <c r="D105" s="311"/>
      <c r="E105" s="311"/>
      <c r="F105" s="311"/>
      <c r="G105" s="311"/>
      <c r="H105" s="311"/>
      <c r="I105" s="311"/>
      <c r="J105" s="312"/>
      <c r="Z105" s="1"/>
      <c r="AA105" s="1"/>
      <c r="AB105" s="1"/>
      <c r="AC105" s="1"/>
      <c r="AD105" s="1"/>
    </row>
    <row r="106" spans="2:32" ht="24" customHeight="1" thickBot="1" x14ac:dyDescent="0.3">
      <c r="B106" s="228" t="s">
        <v>94</v>
      </c>
      <c r="C106" s="229"/>
      <c r="D106" s="229"/>
      <c r="E106" s="229"/>
      <c r="F106" s="229"/>
      <c r="G106" s="229"/>
      <c r="H106" s="229"/>
      <c r="I106" s="229"/>
      <c r="J106" s="230"/>
      <c r="Z106" s="1"/>
      <c r="AA106" s="1"/>
      <c r="AB106" s="1"/>
      <c r="AC106" s="1"/>
      <c r="AD106" s="1"/>
    </row>
    <row r="107" spans="2:32" ht="15.75" customHeight="1" thickBot="1" x14ac:dyDescent="0.3">
      <c r="B107" s="234" t="s">
        <v>5</v>
      </c>
      <c r="C107" s="235"/>
      <c r="D107" s="250" t="s">
        <v>39</v>
      </c>
      <c r="E107" s="225">
        <v>2019</v>
      </c>
      <c r="F107" s="226"/>
      <c r="G107" s="226"/>
      <c r="H107" s="226"/>
      <c r="I107" s="226"/>
      <c r="J107" s="227"/>
      <c r="Z107" s="1"/>
      <c r="AA107" s="1"/>
      <c r="AB107" s="1"/>
      <c r="AC107" s="1"/>
      <c r="AD107" s="1"/>
    </row>
    <row r="108" spans="2:32" ht="15.75" customHeight="1" x14ac:dyDescent="0.25">
      <c r="B108" s="236"/>
      <c r="C108" s="237"/>
      <c r="D108" s="251"/>
      <c r="E108" s="242" t="str">
        <f>I94</f>
        <v>1 п/г</v>
      </c>
      <c r="F108" s="243"/>
      <c r="G108" s="244" t="str">
        <f>J94</f>
        <v>2 п/г</v>
      </c>
      <c r="H108" s="245"/>
      <c r="I108" s="234" t="s">
        <v>97</v>
      </c>
      <c r="J108" s="293"/>
      <c r="Z108" s="1"/>
      <c r="AA108" s="1"/>
      <c r="AB108" s="1"/>
      <c r="AC108" s="1"/>
      <c r="AD108" s="1"/>
    </row>
    <row r="109" spans="2:32" ht="29.25" customHeight="1" thickBot="1" x14ac:dyDescent="0.3">
      <c r="B109" s="238"/>
      <c r="C109" s="239"/>
      <c r="D109" s="252"/>
      <c r="E109" s="91" t="s">
        <v>31</v>
      </c>
      <c r="F109" s="84" t="s">
        <v>32</v>
      </c>
      <c r="G109" s="84" t="s">
        <v>31</v>
      </c>
      <c r="H109" s="85" t="s">
        <v>32</v>
      </c>
      <c r="I109" s="103" t="s">
        <v>31</v>
      </c>
      <c r="J109" s="85" t="s">
        <v>32</v>
      </c>
      <c r="Z109" s="1"/>
      <c r="AA109" s="1"/>
      <c r="AB109" s="1"/>
      <c r="AC109" s="1"/>
      <c r="AD109" s="1"/>
    </row>
    <row r="110" spans="2:32" ht="30.75" customHeight="1" thickBot="1" x14ac:dyDescent="0.3">
      <c r="B110" s="240" t="s">
        <v>19</v>
      </c>
      <c r="C110" s="241"/>
      <c r="D110" s="93" t="s">
        <v>153</v>
      </c>
      <c r="E110" s="92">
        <v>60.21</v>
      </c>
      <c r="F110" s="87">
        <v>2654.57</v>
      </c>
      <c r="G110" s="86">
        <v>63.21</v>
      </c>
      <c r="H110" s="88">
        <v>2920.02</v>
      </c>
      <c r="I110" s="124">
        <f>G110/E110</f>
        <v>1.0498256103637269</v>
      </c>
      <c r="J110" s="125">
        <f>H110/F110</f>
        <v>1.0999973630380815</v>
      </c>
      <c r="Z110" s="1"/>
      <c r="AA110" s="1"/>
      <c r="AB110" s="1"/>
      <c r="AC110" s="1"/>
      <c r="AD110" s="1"/>
    </row>
    <row r="111" spans="2:32" ht="24.75" customHeight="1" thickBot="1" x14ac:dyDescent="0.3">
      <c r="B111" s="228" t="s">
        <v>95</v>
      </c>
      <c r="C111" s="229"/>
      <c r="D111" s="229"/>
      <c r="E111" s="229"/>
      <c r="F111" s="229"/>
      <c r="G111" s="229"/>
      <c r="H111" s="229"/>
      <c r="I111" s="229"/>
      <c r="J111" s="230"/>
      <c r="K111" s="145"/>
      <c r="L111" s="145"/>
      <c r="M111" s="42"/>
      <c r="N111" s="42"/>
      <c r="O111" s="42"/>
      <c r="P111" s="42"/>
      <c r="Q111" s="42"/>
      <c r="Z111" s="1"/>
      <c r="AA111" s="1"/>
      <c r="AB111" s="1"/>
      <c r="AC111" s="1"/>
      <c r="AD111" s="1"/>
    </row>
    <row r="112" spans="2:32" ht="15" customHeight="1" thickBot="1" x14ac:dyDescent="0.3">
      <c r="B112" s="234" t="s">
        <v>5</v>
      </c>
      <c r="C112" s="235"/>
      <c r="D112" s="250" t="s">
        <v>39</v>
      </c>
      <c r="E112" s="225">
        <f>E107</f>
        <v>2019</v>
      </c>
      <c r="F112" s="226"/>
      <c r="G112" s="226"/>
      <c r="H112" s="226"/>
      <c r="I112" s="226"/>
      <c r="J112" s="227"/>
      <c r="K112" s="145"/>
      <c r="L112" s="145"/>
      <c r="M112" s="42"/>
      <c r="N112" s="42"/>
      <c r="O112" s="42"/>
      <c r="P112" s="42"/>
      <c r="Q112" s="42"/>
      <c r="Z112" s="1"/>
      <c r="AA112" s="1"/>
      <c r="AB112" s="1"/>
      <c r="AC112" s="1"/>
      <c r="AD112" s="1"/>
    </row>
    <row r="113" spans="2:30" ht="14.25" customHeight="1" x14ac:dyDescent="0.25">
      <c r="B113" s="236"/>
      <c r="C113" s="237"/>
      <c r="D113" s="251"/>
      <c r="E113" s="242" t="str">
        <f>E108</f>
        <v>1 п/г</v>
      </c>
      <c r="F113" s="243"/>
      <c r="G113" s="244" t="str">
        <f>G108</f>
        <v>2 п/г</v>
      </c>
      <c r="H113" s="245"/>
      <c r="I113" s="234" t="s">
        <v>97</v>
      </c>
      <c r="J113" s="293"/>
      <c r="K113" s="145"/>
      <c r="L113" s="145"/>
      <c r="M113" s="42"/>
      <c r="N113" s="42"/>
      <c r="O113" s="42"/>
      <c r="P113" s="42"/>
      <c r="Q113" s="42"/>
      <c r="Z113" s="1"/>
      <c r="AA113" s="1"/>
      <c r="AB113" s="1"/>
      <c r="AC113" s="1"/>
      <c r="AD113" s="1"/>
    </row>
    <row r="114" spans="2:30" ht="30.75" customHeight="1" thickBot="1" x14ac:dyDescent="0.3">
      <c r="B114" s="238"/>
      <c r="C114" s="239"/>
      <c r="D114" s="252"/>
      <c r="E114" s="91" t="s">
        <v>31</v>
      </c>
      <c r="F114" s="84" t="s">
        <v>32</v>
      </c>
      <c r="G114" s="84" t="s">
        <v>31</v>
      </c>
      <c r="H114" s="85" t="s">
        <v>32</v>
      </c>
      <c r="I114" s="103" t="s">
        <v>31</v>
      </c>
      <c r="J114" s="85" t="s">
        <v>32</v>
      </c>
      <c r="K114" s="145"/>
      <c r="L114" s="145"/>
      <c r="M114" s="42"/>
      <c r="N114" s="42"/>
      <c r="O114" s="42"/>
      <c r="P114" s="42"/>
      <c r="Q114" s="42"/>
      <c r="Z114" s="1"/>
      <c r="AA114" s="1"/>
      <c r="AB114" s="1"/>
      <c r="AC114" s="1"/>
      <c r="AD114" s="1"/>
    </row>
    <row r="115" spans="2:30" ht="30.75" customHeight="1" thickBot="1" x14ac:dyDescent="0.3">
      <c r="B115" s="240" t="str">
        <f>B110</f>
        <v>Селивановский филиал</v>
      </c>
      <c r="C115" s="241"/>
      <c r="D115" s="93" t="str">
        <f>D110</f>
        <v>от 20.12.2018 №53/33</v>
      </c>
      <c r="E115" s="94">
        <f>E110*1.2</f>
        <v>72.251999999999995</v>
      </c>
      <c r="F115" s="87">
        <f>F110*1.2</f>
        <v>3185.4839999999999</v>
      </c>
      <c r="G115" s="89">
        <f t="shared" ref="G115:H115" si="72">G110*1.2</f>
        <v>75.852000000000004</v>
      </c>
      <c r="H115" s="88">
        <f t="shared" si="72"/>
        <v>3504.0239999999999</v>
      </c>
      <c r="I115" s="124">
        <f>G115/E115</f>
        <v>1.0498256103637271</v>
      </c>
      <c r="J115" s="125">
        <f>H115/F115</f>
        <v>1.0999973630380815</v>
      </c>
      <c r="K115" s="145"/>
      <c r="L115" s="145"/>
      <c r="M115" s="42"/>
      <c r="N115" s="42"/>
      <c r="O115" s="42"/>
      <c r="P115" s="42"/>
      <c r="Q115" s="42"/>
      <c r="Z115" s="1"/>
      <c r="AA115" s="1"/>
      <c r="AB115" s="1"/>
      <c r="AC115" s="1"/>
      <c r="AD115" s="1"/>
    </row>
    <row r="116" spans="2:30" ht="24" customHeight="1" thickBot="1" x14ac:dyDescent="0.3">
      <c r="J116" s="1"/>
      <c r="K116" s="1"/>
      <c r="Q116" s="6"/>
      <c r="Z116" s="1"/>
      <c r="AA116" s="1"/>
      <c r="AB116" s="1"/>
      <c r="AC116" s="1"/>
      <c r="AD116" s="1"/>
    </row>
    <row r="117" spans="2:30" ht="21" customHeight="1" thickBot="1" x14ac:dyDescent="0.3">
      <c r="B117" s="313" t="s">
        <v>114</v>
      </c>
      <c r="C117" s="314"/>
      <c r="D117" s="314"/>
      <c r="E117" s="314"/>
      <c r="F117" s="314"/>
      <c r="G117" s="314"/>
      <c r="H117" s="314"/>
      <c r="I117" s="314"/>
      <c r="J117" s="314"/>
      <c r="K117" s="343"/>
    </row>
    <row r="118" spans="2:30" x14ac:dyDescent="0.25">
      <c r="B118" s="301" t="s">
        <v>5</v>
      </c>
      <c r="C118" s="309"/>
      <c r="D118" s="325" t="s">
        <v>39</v>
      </c>
      <c r="E118" s="231">
        <v>2019</v>
      </c>
      <c r="F118" s="232"/>
      <c r="G118" s="233"/>
      <c r="H118" s="344">
        <v>2020</v>
      </c>
      <c r="I118" s="345"/>
      <c r="J118" s="344">
        <v>2021</v>
      </c>
      <c r="K118" s="345"/>
      <c r="U118" s="2"/>
      <c r="W118" s="3"/>
    </row>
    <row r="119" spans="2:30" ht="15.75" thickBot="1" x14ac:dyDescent="0.25">
      <c r="B119" s="238"/>
      <c r="C119" s="295"/>
      <c r="D119" s="326"/>
      <c r="E119" s="78" t="s">
        <v>0</v>
      </c>
      <c r="F119" s="129" t="s">
        <v>1</v>
      </c>
      <c r="G119" s="108" t="s">
        <v>96</v>
      </c>
      <c r="H119" s="78" t="s">
        <v>0</v>
      </c>
      <c r="I119" s="168" t="s">
        <v>1</v>
      </c>
      <c r="J119" s="78" t="s">
        <v>0</v>
      </c>
      <c r="K119" s="168" t="s">
        <v>1</v>
      </c>
      <c r="U119" s="2"/>
      <c r="W119" s="3"/>
    </row>
    <row r="120" spans="2:30" ht="15.75" thickBot="1" x14ac:dyDescent="0.3">
      <c r="B120" s="360" t="s">
        <v>19</v>
      </c>
      <c r="C120" s="361"/>
      <c r="D120" s="170" t="s">
        <v>154</v>
      </c>
      <c r="E120" s="62">
        <v>60.21</v>
      </c>
      <c r="F120" s="63">
        <v>63.21</v>
      </c>
      <c r="G120" s="169">
        <f t="shared" ref="G120" si="73">F120/E120</f>
        <v>1.0498256103637269</v>
      </c>
      <c r="H120" s="62">
        <f t="shared" ref="H120" si="74">F120</f>
        <v>63.21</v>
      </c>
      <c r="I120" s="57">
        <v>65.7</v>
      </c>
      <c r="J120" s="62">
        <f t="shared" ref="J120" si="75">I120</f>
        <v>65.7</v>
      </c>
      <c r="K120" s="57">
        <v>68.28</v>
      </c>
      <c r="U120" s="2"/>
      <c r="W120" s="3"/>
    </row>
    <row r="121" spans="2:30" ht="24" customHeight="1" thickBot="1" x14ac:dyDescent="0.3">
      <c r="J121" s="1"/>
      <c r="K121" s="1"/>
      <c r="Q121" s="6"/>
      <c r="Z121" s="1"/>
      <c r="AA121" s="1"/>
      <c r="AB121" s="1"/>
      <c r="AC121" s="1"/>
      <c r="AD121" s="1"/>
    </row>
    <row r="122" spans="2:30" ht="25.5" customHeight="1" thickBot="1" x14ac:dyDescent="0.3">
      <c r="B122" s="310" t="s">
        <v>34</v>
      </c>
      <c r="C122" s="311"/>
      <c r="D122" s="311"/>
      <c r="E122" s="311"/>
      <c r="F122" s="311"/>
      <c r="G122" s="311"/>
      <c r="H122" s="311"/>
      <c r="I122" s="311"/>
      <c r="J122" s="312"/>
      <c r="K122" s="145"/>
      <c r="L122" s="145"/>
      <c r="M122" s="42"/>
      <c r="N122" s="42"/>
      <c r="O122" s="42"/>
      <c r="P122" s="42"/>
      <c r="Q122" s="42"/>
      <c r="Z122" s="1"/>
      <c r="AA122" s="1"/>
      <c r="AB122" s="1"/>
      <c r="AC122" s="1"/>
      <c r="AD122" s="1"/>
    </row>
    <row r="123" spans="2:30" ht="25.5" customHeight="1" thickBot="1" x14ac:dyDescent="0.3">
      <c r="B123" s="228" t="s">
        <v>94</v>
      </c>
      <c r="C123" s="229"/>
      <c r="D123" s="229"/>
      <c r="E123" s="229"/>
      <c r="F123" s="229"/>
      <c r="G123" s="229"/>
      <c r="H123" s="229"/>
      <c r="I123" s="229"/>
      <c r="J123" s="230"/>
      <c r="K123" s="145"/>
      <c r="L123" s="145"/>
      <c r="M123" s="42"/>
      <c r="N123" s="42"/>
      <c r="O123" s="42"/>
      <c r="P123" s="42"/>
      <c r="Q123" s="42"/>
      <c r="Z123" s="1"/>
      <c r="AA123" s="1"/>
      <c r="AB123" s="1"/>
      <c r="AC123" s="1"/>
      <c r="AD123" s="1"/>
    </row>
    <row r="124" spans="2:30" ht="15.75" thickBot="1" x14ac:dyDescent="0.3">
      <c r="B124" s="234" t="s">
        <v>5</v>
      </c>
      <c r="C124" s="293"/>
      <c r="D124" s="322" t="s">
        <v>39</v>
      </c>
      <c r="E124" s="225">
        <v>2019</v>
      </c>
      <c r="F124" s="226"/>
      <c r="G124" s="226"/>
      <c r="H124" s="226"/>
      <c r="I124" s="226"/>
      <c r="J124" s="227"/>
    </row>
    <row r="125" spans="2:30" x14ac:dyDescent="0.25">
      <c r="B125" s="236"/>
      <c r="C125" s="294"/>
      <c r="D125" s="324"/>
      <c r="E125" s="301" t="str">
        <f>E108</f>
        <v>1 п/г</v>
      </c>
      <c r="F125" s="302"/>
      <c r="G125" s="302" t="str">
        <f>G108</f>
        <v>2 п/г</v>
      </c>
      <c r="H125" s="309"/>
      <c r="I125" s="234" t="s">
        <v>97</v>
      </c>
      <c r="J125" s="293"/>
    </row>
    <row r="126" spans="2:30" ht="29.25" thickBot="1" x14ac:dyDescent="0.3">
      <c r="B126" s="238"/>
      <c r="C126" s="295"/>
      <c r="D126" s="323"/>
      <c r="E126" s="103" t="s">
        <v>31</v>
      </c>
      <c r="F126" s="84" t="s">
        <v>32</v>
      </c>
      <c r="G126" s="84" t="s">
        <v>31</v>
      </c>
      <c r="H126" s="85" t="s">
        <v>32</v>
      </c>
      <c r="I126" s="103" t="s">
        <v>31</v>
      </c>
      <c r="J126" s="85" t="s">
        <v>32</v>
      </c>
    </row>
    <row r="127" spans="2:30" x14ac:dyDescent="0.25">
      <c r="B127" s="365" t="s">
        <v>164</v>
      </c>
      <c r="C127" s="366"/>
      <c r="D127" s="97" t="s">
        <v>158</v>
      </c>
      <c r="E127" s="100">
        <v>49.96</v>
      </c>
      <c r="F127" s="367">
        <v>2365.04</v>
      </c>
      <c r="G127" s="9">
        <v>51.76</v>
      </c>
      <c r="H127" s="369">
        <v>2446.98</v>
      </c>
      <c r="I127" s="126">
        <f>G127/E127</f>
        <v>1.0360288230584467</v>
      </c>
      <c r="J127" s="111">
        <f t="shared" ref="J127:J133" si="76">H127/F127</f>
        <v>1.0346463484761357</v>
      </c>
      <c r="L127" s="132"/>
    </row>
    <row r="128" spans="2:30" x14ac:dyDescent="0.25">
      <c r="B128" s="271" t="s">
        <v>165</v>
      </c>
      <c r="C128" s="272"/>
      <c r="D128" s="177" t="s">
        <v>166</v>
      </c>
      <c r="E128" s="100">
        <v>53.19</v>
      </c>
      <c r="F128" s="368"/>
      <c r="G128" s="9">
        <v>53.19</v>
      </c>
      <c r="H128" s="370"/>
      <c r="I128" s="126">
        <f>G128/E128</f>
        <v>1</v>
      </c>
      <c r="J128" s="111">
        <f>H127/F127</f>
        <v>1.0346463484761357</v>
      </c>
      <c r="L128" s="132"/>
    </row>
    <row r="129" spans="2:12" x14ac:dyDescent="0.25">
      <c r="B129" s="248" t="s">
        <v>9</v>
      </c>
      <c r="C129" s="258"/>
      <c r="D129" s="98" t="s">
        <v>132</v>
      </c>
      <c r="E129" s="101">
        <v>19.46</v>
      </c>
      <c r="F129" s="114">
        <f>3209/1.2</f>
        <v>2674.166666666667</v>
      </c>
      <c r="G129" s="171">
        <v>19.899999999999999</v>
      </c>
      <c r="H129" s="115">
        <f>3346.4/1.2</f>
        <v>2788.666666666667</v>
      </c>
      <c r="I129" s="127">
        <f t="shared" ref="I129:I140" si="77">G129/E129</f>
        <v>1.0226104830421376</v>
      </c>
      <c r="J129" s="109">
        <f t="shared" si="76"/>
        <v>1.042817076971019</v>
      </c>
      <c r="L129" s="132"/>
    </row>
    <row r="130" spans="2:12" x14ac:dyDescent="0.25">
      <c r="B130" s="248" t="s">
        <v>13</v>
      </c>
      <c r="C130" s="258"/>
      <c r="D130" s="98" t="s">
        <v>144</v>
      </c>
      <c r="E130" s="101">
        <v>16.77</v>
      </c>
      <c r="F130" s="114">
        <v>2060.5700000000002</v>
      </c>
      <c r="G130" s="113">
        <v>17.89</v>
      </c>
      <c r="H130" s="115">
        <v>2142.9899999999998</v>
      </c>
      <c r="I130" s="127">
        <f t="shared" si="77"/>
        <v>1.0667859272510436</v>
      </c>
      <c r="J130" s="109">
        <f t="shared" si="76"/>
        <v>1.0399986411526905</v>
      </c>
      <c r="L130" s="132"/>
    </row>
    <row r="131" spans="2:12" x14ac:dyDescent="0.25">
      <c r="B131" s="248" t="s">
        <v>2</v>
      </c>
      <c r="C131" s="258"/>
      <c r="D131" s="98" t="s">
        <v>140</v>
      </c>
      <c r="E131" s="101">
        <v>30.3</v>
      </c>
      <c r="F131" s="114">
        <v>2001.01</v>
      </c>
      <c r="G131" s="113">
        <v>30.82</v>
      </c>
      <c r="H131" s="115">
        <v>2001.01</v>
      </c>
      <c r="I131" s="127">
        <f t="shared" si="77"/>
        <v>1.0171617161716171</v>
      </c>
      <c r="J131" s="109">
        <f t="shared" si="76"/>
        <v>1</v>
      </c>
      <c r="L131" s="132"/>
    </row>
    <row r="132" spans="2:12" x14ac:dyDescent="0.25">
      <c r="B132" s="248" t="s">
        <v>17</v>
      </c>
      <c r="C132" s="258"/>
      <c r="D132" s="98" t="s">
        <v>151</v>
      </c>
      <c r="E132" s="101">
        <v>35.590000000000003</v>
      </c>
      <c r="F132" s="114">
        <v>2000.06</v>
      </c>
      <c r="G132" s="113">
        <v>36.74</v>
      </c>
      <c r="H132" s="115">
        <v>2080.06</v>
      </c>
      <c r="I132" s="127">
        <f t="shared" si="77"/>
        <v>1.0323124473166618</v>
      </c>
      <c r="J132" s="109">
        <f t="shared" si="76"/>
        <v>1.039998800035999</v>
      </c>
      <c r="L132" s="132"/>
    </row>
    <row r="133" spans="2:12" x14ac:dyDescent="0.25">
      <c r="B133" s="248" t="s">
        <v>18</v>
      </c>
      <c r="C133" s="258"/>
      <c r="D133" s="98" t="s">
        <v>134</v>
      </c>
      <c r="E133" s="101">
        <v>20.69</v>
      </c>
      <c r="F133" s="114">
        <v>1983.22</v>
      </c>
      <c r="G133" s="113">
        <v>20.66</v>
      </c>
      <c r="H133" s="115">
        <v>2046.59</v>
      </c>
      <c r="I133" s="127">
        <f t="shared" si="77"/>
        <v>0.99855002416626382</v>
      </c>
      <c r="J133" s="109">
        <f t="shared" si="76"/>
        <v>1.0319530863948527</v>
      </c>
    </row>
    <row r="134" spans="2:12" x14ac:dyDescent="0.25">
      <c r="B134" s="248" t="s">
        <v>25</v>
      </c>
      <c r="C134" s="258"/>
      <c r="D134" s="362" t="s">
        <v>169</v>
      </c>
      <c r="E134" s="269"/>
      <c r="F134" s="270"/>
      <c r="G134" s="291"/>
      <c r="H134" s="292"/>
      <c r="I134" s="299"/>
      <c r="J134" s="300"/>
    </row>
    <row r="135" spans="2:12" x14ac:dyDescent="0.25">
      <c r="B135" s="284" t="s">
        <v>26</v>
      </c>
      <c r="C135" s="285"/>
      <c r="D135" s="363"/>
      <c r="E135" s="101">
        <v>34.049999999999997</v>
      </c>
      <c r="F135" s="262">
        <v>2320.17</v>
      </c>
      <c r="G135" s="113">
        <v>35.299999999999997</v>
      </c>
      <c r="H135" s="296">
        <v>2449.8200000000002</v>
      </c>
      <c r="I135" s="127">
        <f t="shared" si="77"/>
        <v>1.0367107195301029</v>
      </c>
      <c r="J135" s="224">
        <f>H135/F135</f>
        <v>1.0558795260692104</v>
      </c>
    </row>
    <row r="136" spans="2:12" x14ac:dyDescent="0.25">
      <c r="B136" s="284" t="s">
        <v>27</v>
      </c>
      <c r="C136" s="285"/>
      <c r="D136" s="363"/>
      <c r="E136" s="101">
        <v>29.24</v>
      </c>
      <c r="F136" s="263"/>
      <c r="G136" s="113">
        <v>29.51</v>
      </c>
      <c r="H136" s="297"/>
      <c r="I136" s="127">
        <f t="shared" si="77"/>
        <v>1.009233926128591</v>
      </c>
      <c r="J136" s="224"/>
    </row>
    <row r="137" spans="2:12" x14ac:dyDescent="0.25">
      <c r="B137" s="284" t="s">
        <v>167</v>
      </c>
      <c r="C137" s="285"/>
      <c r="D137" s="363"/>
      <c r="E137" s="101">
        <v>34.049999999999997</v>
      </c>
      <c r="F137" s="263"/>
      <c r="G137" s="113">
        <v>35.299999999999997</v>
      </c>
      <c r="H137" s="297"/>
      <c r="I137" s="127">
        <f t="shared" si="77"/>
        <v>1.0367107195301029</v>
      </c>
      <c r="J137" s="224"/>
    </row>
    <row r="138" spans="2:12" x14ac:dyDescent="0.25">
      <c r="B138" s="284" t="s">
        <v>168</v>
      </c>
      <c r="C138" s="285"/>
      <c r="D138" s="363"/>
      <c r="E138" s="101">
        <v>38.83</v>
      </c>
      <c r="F138" s="263"/>
      <c r="G138" s="113">
        <v>38.83</v>
      </c>
      <c r="H138" s="297"/>
      <c r="I138" s="127">
        <f t="shared" si="77"/>
        <v>1</v>
      </c>
      <c r="J138" s="224"/>
    </row>
    <row r="139" spans="2:12" x14ac:dyDescent="0.25">
      <c r="B139" s="284" t="s">
        <v>29</v>
      </c>
      <c r="C139" s="285"/>
      <c r="D139" s="363"/>
      <c r="E139" s="101">
        <v>34.049999999999997</v>
      </c>
      <c r="F139" s="263"/>
      <c r="G139" s="113">
        <v>35.299999999999997</v>
      </c>
      <c r="H139" s="297"/>
      <c r="I139" s="127">
        <f t="shared" si="77"/>
        <v>1.0367107195301029</v>
      </c>
      <c r="J139" s="224"/>
    </row>
    <row r="140" spans="2:12" x14ac:dyDescent="0.25">
      <c r="B140" s="284" t="s">
        <v>30</v>
      </c>
      <c r="C140" s="285"/>
      <c r="D140" s="364"/>
      <c r="E140" s="101">
        <v>34.049999999999997</v>
      </c>
      <c r="F140" s="264"/>
      <c r="G140" s="113">
        <v>35.299999999999997</v>
      </c>
      <c r="H140" s="298"/>
      <c r="I140" s="127">
        <f t="shared" si="77"/>
        <v>1.0367107195301029</v>
      </c>
      <c r="J140" s="224"/>
    </row>
    <row r="141" spans="2:12" x14ac:dyDescent="0.25">
      <c r="B141" s="256" t="s">
        <v>3</v>
      </c>
      <c r="C141" s="257"/>
      <c r="D141" s="131" t="s">
        <v>137</v>
      </c>
      <c r="E141" s="101">
        <v>16.48</v>
      </c>
      <c r="F141" s="114">
        <v>1780.16</v>
      </c>
      <c r="G141" s="113">
        <v>16.510000000000002</v>
      </c>
      <c r="H141" s="115">
        <v>1819.11</v>
      </c>
      <c r="I141" s="127">
        <f t="shared" ref="I141:I144" si="78">G141/E141</f>
        <v>1.0018203883495147</v>
      </c>
      <c r="J141" s="109">
        <f t="shared" ref="J141:J144" si="79">H141/F141</f>
        <v>1.021880055725328</v>
      </c>
    </row>
    <row r="142" spans="2:12" x14ac:dyDescent="0.25">
      <c r="B142" s="248" t="s">
        <v>19</v>
      </c>
      <c r="C142" s="258"/>
      <c r="D142" s="98" t="s">
        <v>156</v>
      </c>
      <c r="E142" s="101">
        <v>57.08</v>
      </c>
      <c r="F142" s="114">
        <v>2654.57</v>
      </c>
      <c r="G142" s="113">
        <v>59.35</v>
      </c>
      <c r="H142" s="115">
        <v>2920.02</v>
      </c>
      <c r="I142" s="127">
        <f t="shared" si="78"/>
        <v>1.0397687456201823</v>
      </c>
      <c r="J142" s="109">
        <f t="shared" si="79"/>
        <v>1.0999973630380815</v>
      </c>
    </row>
    <row r="143" spans="2:12" x14ac:dyDescent="0.25">
      <c r="B143" s="248" t="s">
        <v>102</v>
      </c>
      <c r="C143" s="258"/>
      <c r="D143" s="146" t="s">
        <v>155</v>
      </c>
      <c r="E143" s="101">
        <v>57.08</v>
      </c>
      <c r="F143" s="140">
        <v>3044.67</v>
      </c>
      <c r="G143" s="113">
        <v>59.35</v>
      </c>
      <c r="H143" s="141">
        <v>3100.31</v>
      </c>
      <c r="I143" s="127">
        <f t="shared" si="78"/>
        <v>1.0397687456201823</v>
      </c>
      <c r="J143" s="109">
        <f t="shared" si="79"/>
        <v>1.0182745584907396</v>
      </c>
    </row>
    <row r="144" spans="2:12" x14ac:dyDescent="0.25">
      <c r="B144" s="248" t="s">
        <v>4</v>
      </c>
      <c r="C144" s="258"/>
      <c r="D144" s="189" t="s">
        <v>141</v>
      </c>
      <c r="E144" s="101">
        <v>23.85</v>
      </c>
      <c r="F144" s="140">
        <v>1856.93</v>
      </c>
      <c r="G144" s="113">
        <v>24.35</v>
      </c>
      <c r="H144" s="141">
        <v>1931.21</v>
      </c>
      <c r="I144" s="127">
        <f t="shared" si="78"/>
        <v>1.020964360587002</v>
      </c>
      <c r="J144" s="109">
        <f t="shared" si="79"/>
        <v>1.0400015078651321</v>
      </c>
    </row>
    <row r="145" spans="2:10" ht="15.75" thickBot="1" x14ac:dyDescent="0.3">
      <c r="B145" s="341"/>
      <c r="C145" s="342"/>
      <c r="D145" s="99"/>
      <c r="E145" s="102"/>
      <c r="F145" s="96"/>
      <c r="G145" s="95"/>
      <c r="H145" s="116"/>
      <c r="I145" s="128"/>
      <c r="J145" s="110"/>
    </row>
    <row r="146" spans="2:10" ht="20.25" customHeight="1" thickBot="1" x14ac:dyDescent="0.3">
      <c r="B146" s="228" t="s">
        <v>95</v>
      </c>
      <c r="C146" s="229"/>
      <c r="D146" s="229"/>
      <c r="E146" s="229"/>
      <c r="F146" s="229"/>
      <c r="G146" s="229"/>
      <c r="H146" s="229"/>
      <c r="I146" s="229"/>
      <c r="J146" s="230"/>
    </row>
    <row r="147" spans="2:10" ht="15.75" thickBot="1" x14ac:dyDescent="0.3">
      <c r="B147" s="234" t="s">
        <v>5</v>
      </c>
      <c r="C147" s="235"/>
      <c r="D147" s="250" t="s">
        <v>39</v>
      </c>
      <c r="E147" s="225">
        <v>2019</v>
      </c>
      <c r="F147" s="226"/>
      <c r="G147" s="226"/>
      <c r="H147" s="226"/>
      <c r="I147" s="226"/>
      <c r="J147" s="227"/>
    </row>
    <row r="148" spans="2:10" x14ac:dyDescent="0.25">
      <c r="B148" s="236"/>
      <c r="C148" s="237"/>
      <c r="D148" s="251"/>
      <c r="E148" s="273" t="str">
        <f>E125</f>
        <v>1 п/г</v>
      </c>
      <c r="F148" s="329"/>
      <c r="G148" s="235" t="str">
        <f>G125</f>
        <v>2 п/г</v>
      </c>
      <c r="H148" s="275"/>
      <c r="I148" s="329" t="s">
        <v>97</v>
      </c>
      <c r="J148" s="293"/>
    </row>
    <row r="149" spans="2:10" ht="29.25" thickBot="1" x14ac:dyDescent="0.3">
      <c r="B149" s="238"/>
      <c r="C149" s="239"/>
      <c r="D149" s="252"/>
      <c r="E149" s="103" t="str">
        <f>E126</f>
        <v>компонент вода</v>
      </c>
      <c r="F149" s="84" t="str">
        <f>F126</f>
        <v>компонент тепло</v>
      </c>
      <c r="G149" s="84" t="str">
        <f>G126</f>
        <v>компонент вода</v>
      </c>
      <c r="H149" s="85" t="str">
        <f>H126</f>
        <v>компонент тепло</v>
      </c>
      <c r="I149" s="91" t="s">
        <v>31</v>
      </c>
      <c r="J149" s="85" t="s">
        <v>32</v>
      </c>
    </row>
    <row r="150" spans="2:10" x14ac:dyDescent="0.25">
      <c r="B150" s="246" t="str">
        <f t="shared" ref="B150:B165" si="80">B127</f>
        <v>г.Гороховец (до 18.03.2019)</v>
      </c>
      <c r="C150" s="247"/>
      <c r="D150" s="106" t="str">
        <f t="shared" ref="D150:D157" si="81">D127</f>
        <v>от 20.12.2018 №53/28</v>
      </c>
      <c r="E150" s="164">
        <f>E127*1.2</f>
        <v>59.951999999999998</v>
      </c>
      <c r="F150" s="10">
        <f>F127*1.2</f>
        <v>2838.0479999999998</v>
      </c>
      <c r="G150" s="10">
        <f t="shared" ref="G150:H150" si="82">G127*1.2</f>
        <v>62.111999999999995</v>
      </c>
      <c r="H150" s="104">
        <f t="shared" si="82"/>
        <v>2936.3759999999997</v>
      </c>
      <c r="I150" s="162">
        <f t="shared" ref="I150:I156" si="83">G150/E150</f>
        <v>1.0360288230584467</v>
      </c>
      <c r="J150" s="111">
        <f t="shared" ref="J150:J156" si="84">H150/F150</f>
        <v>1.0346463484761357</v>
      </c>
    </row>
    <row r="151" spans="2:10" x14ac:dyDescent="0.25">
      <c r="B151" s="248" t="str">
        <f t="shared" si="80"/>
        <v>г.Гороховец (с 18.03.2019)</v>
      </c>
      <c r="C151" s="249"/>
      <c r="D151" s="45" t="str">
        <f t="shared" si="81"/>
        <v>от 14.03.2019 №10/2</v>
      </c>
      <c r="E151" s="164">
        <f>E128*1.2</f>
        <v>63.827999999999996</v>
      </c>
      <c r="F151" s="10">
        <f>F127*1.2</f>
        <v>2838.0479999999998</v>
      </c>
      <c r="G151" s="10">
        <f>G128*1.2</f>
        <v>63.827999999999996</v>
      </c>
      <c r="H151" s="104">
        <f>H127*1.2</f>
        <v>2936.3759999999997</v>
      </c>
      <c r="I151" s="126">
        <f>G151/E151</f>
        <v>1</v>
      </c>
      <c r="J151" s="111">
        <f>H150/F150</f>
        <v>1.0346463484761357</v>
      </c>
    </row>
    <row r="152" spans="2:10" x14ac:dyDescent="0.25">
      <c r="B152" s="248" t="str">
        <f t="shared" si="80"/>
        <v>г.Гусь-Хрустальный</v>
      </c>
      <c r="C152" s="249"/>
      <c r="D152" s="45" t="str">
        <f t="shared" si="81"/>
        <v>от 20.12.2018 №53/54</v>
      </c>
      <c r="E152" s="164">
        <f>E129*1.2</f>
        <v>23.352</v>
      </c>
      <c r="F152" s="10">
        <f>F129*1.2</f>
        <v>3209.0000000000005</v>
      </c>
      <c r="G152" s="10">
        <f>G129*1.2</f>
        <v>23.88</v>
      </c>
      <c r="H152" s="104">
        <f>H129*1.2</f>
        <v>3346.4</v>
      </c>
      <c r="I152" s="161">
        <f t="shared" si="83"/>
        <v>1.0226104830421376</v>
      </c>
      <c r="J152" s="109">
        <f t="shared" si="84"/>
        <v>1.042817076971019</v>
      </c>
    </row>
    <row r="153" spans="2:10" x14ac:dyDescent="0.25">
      <c r="B153" s="248" t="str">
        <f t="shared" si="80"/>
        <v>г.Ковров</v>
      </c>
      <c r="C153" s="249"/>
      <c r="D153" s="45" t="str">
        <f t="shared" si="81"/>
        <v>от 20.12.2018 №53/40</v>
      </c>
      <c r="E153" s="164">
        <f t="shared" ref="E153:H153" si="85">E130*1.2</f>
        <v>20.123999999999999</v>
      </c>
      <c r="F153" s="10">
        <f t="shared" si="85"/>
        <v>2472.6840000000002</v>
      </c>
      <c r="G153" s="10">
        <f t="shared" si="85"/>
        <v>21.468</v>
      </c>
      <c r="H153" s="104">
        <f t="shared" si="85"/>
        <v>2571.5879999999997</v>
      </c>
      <c r="I153" s="161">
        <f t="shared" si="83"/>
        <v>1.0667859272510436</v>
      </c>
      <c r="J153" s="109">
        <f t="shared" si="84"/>
        <v>1.0399986411526905</v>
      </c>
    </row>
    <row r="154" spans="2:10" x14ac:dyDescent="0.25">
      <c r="B154" s="248" t="str">
        <f t="shared" si="80"/>
        <v>мкр.Красный Октябрь</v>
      </c>
      <c r="C154" s="249"/>
      <c r="D154" s="45" t="str">
        <f t="shared" si="81"/>
        <v>от 20.12.2018 №53/45</v>
      </c>
      <c r="E154" s="164">
        <f t="shared" ref="E154:H154" si="86">E131*1.2</f>
        <v>36.36</v>
      </c>
      <c r="F154" s="10">
        <f t="shared" si="86"/>
        <v>2401.212</v>
      </c>
      <c r="G154" s="10">
        <f t="shared" si="86"/>
        <v>36.984000000000002</v>
      </c>
      <c r="H154" s="104">
        <f t="shared" si="86"/>
        <v>2401.212</v>
      </c>
      <c r="I154" s="161">
        <f t="shared" si="83"/>
        <v>1.0171617161716173</v>
      </c>
      <c r="J154" s="109">
        <f t="shared" si="84"/>
        <v>1</v>
      </c>
    </row>
    <row r="155" spans="2:10" x14ac:dyDescent="0.25">
      <c r="B155" s="248" t="str">
        <f t="shared" si="80"/>
        <v>г.Лакинск</v>
      </c>
      <c r="C155" s="249"/>
      <c r="D155" s="45" t="str">
        <f t="shared" si="81"/>
        <v>от 20.12.2018 №53/35</v>
      </c>
      <c r="E155" s="164">
        <f t="shared" ref="E155:F155" si="87">E132*1.2</f>
        <v>42.708000000000006</v>
      </c>
      <c r="F155" s="10">
        <f t="shared" si="87"/>
        <v>2400.0719999999997</v>
      </c>
      <c r="G155" s="10">
        <f t="shared" ref="G155:H155" si="88">G132*1.2</f>
        <v>44.088000000000001</v>
      </c>
      <c r="H155" s="104">
        <f t="shared" si="88"/>
        <v>2496.0719999999997</v>
      </c>
      <c r="I155" s="161">
        <f t="shared" si="83"/>
        <v>1.0323124473166618</v>
      </c>
      <c r="J155" s="109">
        <f t="shared" si="84"/>
        <v>1.039998800035999</v>
      </c>
    </row>
    <row r="156" spans="2:10" x14ac:dyDescent="0.25">
      <c r="B156" s="248" t="str">
        <f t="shared" si="80"/>
        <v>о.Муром</v>
      </c>
      <c r="C156" s="249"/>
      <c r="D156" s="45" t="str">
        <f t="shared" si="81"/>
        <v>от 20.12.2018 №53/52</v>
      </c>
      <c r="E156" s="164">
        <f t="shared" ref="E156" si="89">E133*1.2</f>
        <v>24.827999999999999</v>
      </c>
      <c r="F156" s="10">
        <f>F133*1.2</f>
        <v>2379.864</v>
      </c>
      <c r="G156" s="10">
        <f t="shared" ref="G156:H156" si="90">G133*1.2</f>
        <v>24.791999999999998</v>
      </c>
      <c r="H156" s="104">
        <f t="shared" si="90"/>
        <v>2455.9079999999999</v>
      </c>
      <c r="I156" s="161">
        <f t="shared" si="83"/>
        <v>0.99855002416626382</v>
      </c>
      <c r="J156" s="109">
        <f t="shared" si="84"/>
        <v>1.0319530863948527</v>
      </c>
    </row>
    <row r="157" spans="2:10" x14ac:dyDescent="0.25">
      <c r="B157" s="248" t="str">
        <f t="shared" si="80"/>
        <v>Петушинский филиал, в т.ч.</v>
      </c>
      <c r="C157" s="249"/>
      <c r="D157" s="330" t="str">
        <f t="shared" si="81"/>
        <v>от 20.12.2018 №53/50,           от 29.03.2019 №13/4 (изм. в пост. №53/50 от 20.12.2018г.)</v>
      </c>
      <c r="E157" s="265"/>
      <c r="F157" s="266"/>
      <c r="G157" s="267"/>
      <c r="H157" s="268"/>
      <c r="I157" s="371"/>
      <c r="J157" s="300"/>
    </row>
    <row r="158" spans="2:10" x14ac:dyDescent="0.25">
      <c r="B158" s="284" t="str">
        <f t="shared" si="80"/>
        <v>г.Петушки</v>
      </c>
      <c r="C158" s="285"/>
      <c r="D158" s="374"/>
      <c r="E158" s="164">
        <f>E135*1.2</f>
        <v>40.859999999999992</v>
      </c>
      <c r="F158" s="372">
        <f>F135*1.2</f>
        <v>2784.2040000000002</v>
      </c>
      <c r="G158" s="10">
        <f t="shared" ref="G158" si="91">G135*1.2</f>
        <v>42.359999999999992</v>
      </c>
      <c r="H158" s="373">
        <f>H135*1.2</f>
        <v>2939.7840000000001</v>
      </c>
      <c r="I158" s="161">
        <f t="shared" ref="I158:I166" si="92">G158/E158</f>
        <v>1.0367107195301029</v>
      </c>
      <c r="J158" s="224">
        <f>H158/F158</f>
        <v>1.0558795260692104</v>
      </c>
    </row>
    <row r="159" spans="2:10" x14ac:dyDescent="0.25">
      <c r="B159" s="284" t="str">
        <f t="shared" si="80"/>
        <v>г.Покров</v>
      </c>
      <c r="C159" s="285"/>
      <c r="D159" s="374"/>
      <c r="E159" s="164">
        <f t="shared" ref="E159" si="93">E136*1.2</f>
        <v>35.087999999999994</v>
      </c>
      <c r="F159" s="372"/>
      <c r="G159" s="10">
        <f t="shared" ref="G159" si="94">G136*1.2</f>
        <v>35.411999999999999</v>
      </c>
      <c r="H159" s="373"/>
      <c r="I159" s="161">
        <f t="shared" si="92"/>
        <v>1.0092339261285912</v>
      </c>
      <c r="J159" s="224"/>
    </row>
    <row r="160" spans="2:10" x14ac:dyDescent="0.25">
      <c r="B160" s="284" t="str">
        <f t="shared" si="80"/>
        <v>Нагорное СП (до 04.04.2019г.)</v>
      </c>
      <c r="C160" s="285"/>
      <c r="D160" s="374"/>
      <c r="E160" s="164">
        <f>E137*1.2</f>
        <v>40.859999999999992</v>
      </c>
      <c r="F160" s="372"/>
      <c r="G160" s="10">
        <f>G137*1.2</f>
        <v>42.359999999999992</v>
      </c>
      <c r="H160" s="373"/>
      <c r="I160" s="161">
        <f t="shared" si="92"/>
        <v>1.0367107195301029</v>
      </c>
      <c r="J160" s="224"/>
    </row>
    <row r="161" spans="2:10" x14ac:dyDescent="0.25">
      <c r="B161" s="284" t="str">
        <f t="shared" si="80"/>
        <v>Нагорное СП (с 04.04.2019г.)</v>
      </c>
      <c r="C161" s="285"/>
      <c r="D161" s="374"/>
      <c r="E161" s="164">
        <f>E138*1.2</f>
        <v>46.595999999999997</v>
      </c>
      <c r="F161" s="372"/>
      <c r="G161" s="10">
        <f>G138*1.2</f>
        <v>46.595999999999997</v>
      </c>
      <c r="H161" s="373"/>
      <c r="I161" s="161">
        <f>G161/E161</f>
        <v>1</v>
      </c>
      <c r="J161" s="224"/>
    </row>
    <row r="162" spans="2:10" x14ac:dyDescent="0.25">
      <c r="B162" s="284" t="str">
        <f t="shared" si="80"/>
        <v>Пекшинское СП</v>
      </c>
      <c r="C162" s="285"/>
      <c r="D162" s="374"/>
      <c r="E162" s="164">
        <f t="shared" ref="E162" si="95">E139*1.2</f>
        <v>40.859999999999992</v>
      </c>
      <c r="F162" s="372"/>
      <c r="G162" s="10">
        <f t="shared" ref="G162" si="96">G139*1.2</f>
        <v>42.359999999999992</v>
      </c>
      <c r="H162" s="373"/>
      <c r="I162" s="161">
        <f t="shared" si="92"/>
        <v>1.0367107195301029</v>
      </c>
      <c r="J162" s="224"/>
    </row>
    <row r="163" spans="2:10" x14ac:dyDescent="0.25">
      <c r="B163" s="284" t="str">
        <f t="shared" si="80"/>
        <v>Петушинское СП</v>
      </c>
      <c r="C163" s="285"/>
      <c r="D163" s="331"/>
      <c r="E163" s="164">
        <f t="shared" ref="E163" si="97">E140*1.2</f>
        <v>40.859999999999992</v>
      </c>
      <c r="F163" s="166" t="s">
        <v>101</v>
      </c>
      <c r="G163" s="10">
        <f t="shared" ref="G163" si="98">G140*1.2</f>
        <v>42.359999999999992</v>
      </c>
      <c r="H163" s="167" t="s">
        <v>101</v>
      </c>
      <c r="I163" s="161">
        <f t="shared" si="92"/>
        <v>1.0367107195301029</v>
      </c>
      <c r="J163" s="224"/>
    </row>
    <row r="164" spans="2:10" x14ac:dyDescent="0.25">
      <c r="B164" s="256" t="str">
        <f t="shared" si="80"/>
        <v>пос.Вольгинский</v>
      </c>
      <c r="C164" s="257"/>
      <c r="D164" s="133" t="str">
        <f>D141</f>
        <v>от 20.12.2018 №53/48</v>
      </c>
      <c r="E164" s="164">
        <f>E141*1.2</f>
        <v>19.776</v>
      </c>
      <c r="F164" s="10">
        <f t="shared" ref="F164:H164" si="99">F141*1.2</f>
        <v>2136.192</v>
      </c>
      <c r="G164" s="10">
        <f t="shared" si="99"/>
        <v>19.812000000000001</v>
      </c>
      <c r="H164" s="104">
        <f t="shared" si="99"/>
        <v>2182.9319999999998</v>
      </c>
      <c r="I164" s="161">
        <f t="shared" si="92"/>
        <v>1.0018203883495147</v>
      </c>
      <c r="J164" s="109">
        <f t="shared" ref="J164:J166" si="100">H164/F164</f>
        <v>1.021880055725328</v>
      </c>
    </row>
    <row r="165" spans="2:10" x14ac:dyDescent="0.25">
      <c r="B165" s="248" t="str">
        <f t="shared" si="80"/>
        <v>Селивановский филиал</v>
      </c>
      <c r="C165" s="249"/>
      <c r="D165" s="45" t="str">
        <f>D142</f>
        <v>от 20.12.2018 №53/30</v>
      </c>
      <c r="E165" s="164">
        <f>E142*1.2</f>
        <v>68.495999999999995</v>
      </c>
      <c r="F165" s="10">
        <f t="shared" ref="F165:H165" si="101">F142*1.2</f>
        <v>3185.4839999999999</v>
      </c>
      <c r="G165" s="10">
        <f t="shared" si="101"/>
        <v>71.22</v>
      </c>
      <c r="H165" s="104">
        <f t="shared" si="101"/>
        <v>3504.0239999999999</v>
      </c>
      <c r="I165" s="161">
        <f t="shared" si="92"/>
        <v>1.0397687456201823</v>
      </c>
      <c r="J165" s="109">
        <f t="shared" si="100"/>
        <v>1.0999973630380815</v>
      </c>
    </row>
    <row r="166" spans="2:10" x14ac:dyDescent="0.25">
      <c r="B166" s="248" t="str">
        <f t="shared" ref="B166" si="102">B144</f>
        <v>пос.Содышка</v>
      </c>
      <c r="C166" s="249"/>
      <c r="D166" s="45" t="str">
        <f t="shared" ref="D166" si="103">D144</f>
        <v>от 20.12.2018 №53/43</v>
      </c>
      <c r="E166" s="164">
        <f>E144*1.2</f>
        <v>28.62</v>
      </c>
      <c r="F166" s="10">
        <f>F144*1.2</f>
        <v>2228.3159999999998</v>
      </c>
      <c r="G166" s="10">
        <f>G144*1.2</f>
        <v>29.22</v>
      </c>
      <c r="H166" s="104">
        <f>H144*1.2</f>
        <v>2317.4519999999998</v>
      </c>
      <c r="I166" s="161">
        <f t="shared" si="92"/>
        <v>1.020964360587002</v>
      </c>
      <c r="J166" s="109">
        <f t="shared" si="100"/>
        <v>1.0400015078651321</v>
      </c>
    </row>
    <row r="167" spans="2:10" ht="15.75" thickBot="1" x14ac:dyDescent="0.3">
      <c r="B167" s="341"/>
      <c r="C167" s="342"/>
      <c r="D167" s="107"/>
      <c r="E167" s="165"/>
      <c r="F167" s="89"/>
      <c r="G167" s="89"/>
      <c r="H167" s="90"/>
      <c r="I167" s="163"/>
      <c r="J167" s="110"/>
    </row>
  </sheetData>
  <customSheetViews>
    <customSheetView guid="{5B3038B9-F4D0-4C9A-9C27-C80F07D3611F}" scale="85" showPageBreaks="1" fitToPage="1" printArea="1" view="pageBreakPreview" topLeftCell="A64">
      <selection activeCell="L89" sqref="L89"/>
      <rowBreaks count="1" manualBreakCount="1">
        <brk id="98" max="16383" man="1"/>
      </rowBreaks>
      <pageMargins left="0.31496062992125984" right="0.31496062992125984" top="0.31496062992125984" bottom="0.31496062992125984" header="0.31496062992125984" footer="0.31496062992125984"/>
      <pageSetup paperSize="9" scale="35" fitToHeight="0" orientation="portrait" r:id="rId1"/>
    </customSheetView>
  </customSheetViews>
  <mergeCells count="257">
    <mergeCell ref="O53:O55"/>
    <mergeCell ref="P53:P55"/>
    <mergeCell ref="O25:O26"/>
    <mergeCell ref="P25:P26"/>
    <mergeCell ref="S50:S51"/>
    <mergeCell ref="O28:O30"/>
    <mergeCell ref="P28:P30"/>
    <mergeCell ref="L50:L51"/>
    <mergeCell ref="M50:M51"/>
    <mergeCell ref="G47:H47"/>
    <mergeCell ref="I47:K47"/>
    <mergeCell ref="V53:V55"/>
    <mergeCell ref="B1:V1"/>
    <mergeCell ref="B2:V2"/>
    <mergeCell ref="B4:V4"/>
    <mergeCell ref="B5:V5"/>
    <mergeCell ref="B3:V3"/>
    <mergeCell ref="C53:C55"/>
    <mergeCell ref="D53:D55"/>
    <mergeCell ref="H53:H55"/>
    <mergeCell ref="I53:I55"/>
    <mergeCell ref="J53:J55"/>
    <mergeCell ref="K53:K55"/>
    <mergeCell ref="L53:L55"/>
    <mergeCell ref="M53:M55"/>
    <mergeCell ref="N53:N55"/>
    <mergeCell ref="B28:B30"/>
    <mergeCell ref="B53:B55"/>
    <mergeCell ref="C28:C30"/>
    <mergeCell ref="Q53:Q55"/>
    <mergeCell ref="R53:R55"/>
    <mergeCell ref="S53:S55"/>
    <mergeCell ref="T53:T55"/>
    <mergeCell ref="U53:U55"/>
    <mergeCell ref="V50:V51"/>
    <mergeCell ref="N25:N26"/>
    <mergeCell ref="N50:N51"/>
    <mergeCell ref="Q50:Q51"/>
    <mergeCell ref="T50:T51"/>
    <mergeCell ref="S47:T47"/>
    <mergeCell ref="U47:V47"/>
    <mergeCell ref="Q47:R47"/>
    <mergeCell ref="V28:V30"/>
    <mergeCell ref="P50:P51"/>
    <mergeCell ref="R50:R51"/>
    <mergeCell ref="O50:O51"/>
    <mergeCell ref="Q28:Q30"/>
    <mergeCell ref="R28:R30"/>
    <mergeCell ref="S28:S30"/>
    <mergeCell ref="T28:T30"/>
    <mergeCell ref="U28:U30"/>
    <mergeCell ref="L47:N47"/>
    <mergeCell ref="U50:U51"/>
    <mergeCell ref="S8:T8"/>
    <mergeCell ref="U8:V8"/>
    <mergeCell ref="E13:V13"/>
    <mergeCell ref="B7:V7"/>
    <mergeCell ref="B19:V19"/>
    <mergeCell ref="B20:V20"/>
    <mergeCell ref="S21:T21"/>
    <mergeCell ref="U21:V21"/>
    <mergeCell ref="B46:V46"/>
    <mergeCell ref="Q25:Q26"/>
    <mergeCell ref="R25:R26"/>
    <mergeCell ref="S25:S26"/>
    <mergeCell ref="T25:T26"/>
    <mergeCell ref="U25:U26"/>
    <mergeCell ref="V25:V26"/>
    <mergeCell ref="D25:D26"/>
    <mergeCell ref="Q21:R21"/>
    <mergeCell ref="I8:K8"/>
    <mergeCell ref="O8:P8"/>
    <mergeCell ref="Q8:R8"/>
    <mergeCell ref="C13:C16"/>
    <mergeCell ref="D13:D16"/>
    <mergeCell ref="L8:N8"/>
    <mergeCell ref="B25:B26"/>
    <mergeCell ref="B166:C166"/>
    <mergeCell ref="B160:C160"/>
    <mergeCell ref="B162:C162"/>
    <mergeCell ref="B163:C163"/>
    <mergeCell ref="B164:C164"/>
    <mergeCell ref="B165:C165"/>
    <mergeCell ref="B157:C157"/>
    <mergeCell ref="D157:D163"/>
    <mergeCell ref="B158:C158"/>
    <mergeCell ref="E157:F157"/>
    <mergeCell ref="G157:H157"/>
    <mergeCell ref="I157:J157"/>
    <mergeCell ref="J158:J163"/>
    <mergeCell ref="B159:C159"/>
    <mergeCell ref="B150:C150"/>
    <mergeCell ref="B152:C152"/>
    <mergeCell ref="B153:C153"/>
    <mergeCell ref="B154:C154"/>
    <mergeCell ref="B155:C155"/>
    <mergeCell ref="B156:C156"/>
    <mergeCell ref="F158:F162"/>
    <mergeCell ref="H158:H162"/>
    <mergeCell ref="B151:C151"/>
    <mergeCell ref="B161:C161"/>
    <mergeCell ref="B143:C143"/>
    <mergeCell ref="B144:C144"/>
    <mergeCell ref="B146:J146"/>
    <mergeCell ref="B135:C135"/>
    <mergeCell ref="F135:F140"/>
    <mergeCell ref="H135:H140"/>
    <mergeCell ref="J135:J140"/>
    <mergeCell ref="B136:C136"/>
    <mergeCell ref="B147:C149"/>
    <mergeCell ref="D147:D149"/>
    <mergeCell ref="E147:J147"/>
    <mergeCell ref="E148:F148"/>
    <mergeCell ref="G148:H148"/>
    <mergeCell ref="I148:J148"/>
    <mergeCell ref="B137:C137"/>
    <mergeCell ref="B139:C139"/>
    <mergeCell ref="B140:C140"/>
    <mergeCell ref="B141:C141"/>
    <mergeCell ref="B142:C142"/>
    <mergeCell ref="B138:C138"/>
    <mergeCell ref="B145:C145"/>
    <mergeCell ref="B115:C115"/>
    <mergeCell ref="B122:J122"/>
    <mergeCell ref="B120:C120"/>
    <mergeCell ref="B134:C134"/>
    <mergeCell ref="D134:D140"/>
    <mergeCell ref="E134:F134"/>
    <mergeCell ref="B123:J123"/>
    <mergeCell ref="B124:C126"/>
    <mergeCell ref="D124:D126"/>
    <mergeCell ref="E124:J124"/>
    <mergeCell ref="E125:F125"/>
    <mergeCell ref="G125:H125"/>
    <mergeCell ref="I125:J125"/>
    <mergeCell ref="G134:H134"/>
    <mergeCell ref="I134:J134"/>
    <mergeCell ref="B127:C127"/>
    <mergeCell ref="B129:C129"/>
    <mergeCell ref="B130:C130"/>
    <mergeCell ref="B131:C131"/>
    <mergeCell ref="B132:C132"/>
    <mergeCell ref="B133:C133"/>
    <mergeCell ref="B128:C128"/>
    <mergeCell ref="F127:F128"/>
    <mergeCell ref="H127:H128"/>
    <mergeCell ref="O98:P98"/>
    <mergeCell ref="Q98:R98"/>
    <mergeCell ref="L98:N98"/>
    <mergeCell ref="Q93:R93"/>
    <mergeCell ref="D112:D114"/>
    <mergeCell ref="E112:J112"/>
    <mergeCell ref="E113:F113"/>
    <mergeCell ref="G113:H113"/>
    <mergeCell ref="I113:J113"/>
    <mergeCell ref="B89:C89"/>
    <mergeCell ref="B90:C90"/>
    <mergeCell ref="B93:B94"/>
    <mergeCell ref="C93:C94"/>
    <mergeCell ref="B92:V92"/>
    <mergeCell ref="B105:J105"/>
    <mergeCell ref="B106:J106"/>
    <mergeCell ref="B107:C109"/>
    <mergeCell ref="D107:D109"/>
    <mergeCell ref="E107:J107"/>
    <mergeCell ref="E108:F108"/>
    <mergeCell ref="G108:H108"/>
    <mergeCell ref="I108:J108"/>
    <mergeCell ref="O93:P93"/>
    <mergeCell ref="L93:N93"/>
    <mergeCell ref="D93:D94"/>
    <mergeCell ref="E93:F93"/>
    <mergeCell ref="G93:H93"/>
    <mergeCell ref="I93:K93"/>
    <mergeCell ref="B97:V97"/>
    <mergeCell ref="S93:T93"/>
    <mergeCell ref="U93:V93"/>
    <mergeCell ref="S98:T98"/>
    <mergeCell ref="U98:V98"/>
    <mergeCell ref="L21:N21"/>
    <mergeCell ref="L25:L26"/>
    <mergeCell ref="E25:E26"/>
    <mergeCell ref="F25:F26"/>
    <mergeCell ref="M25:M26"/>
    <mergeCell ref="B84:C84"/>
    <mergeCell ref="B85:C85"/>
    <mergeCell ref="B82:C82"/>
    <mergeCell ref="B83:C83"/>
    <mergeCell ref="B50:B51"/>
    <mergeCell ref="C50:C51"/>
    <mergeCell ref="B73:C74"/>
    <mergeCell ref="D73:D74"/>
    <mergeCell ref="E73:G73"/>
    <mergeCell ref="B75:C75"/>
    <mergeCell ref="D50:D51"/>
    <mergeCell ref="H28:H30"/>
    <mergeCell ref="I28:I30"/>
    <mergeCell ref="J28:J30"/>
    <mergeCell ref="K28:K30"/>
    <mergeCell ref="L28:L30"/>
    <mergeCell ref="M28:M30"/>
    <mergeCell ref="N28:N30"/>
    <mergeCell ref="D28:D30"/>
    <mergeCell ref="J73:K73"/>
    <mergeCell ref="B72:K72"/>
    <mergeCell ref="B21:B22"/>
    <mergeCell ref="C21:C22"/>
    <mergeCell ref="D21:D22"/>
    <mergeCell ref="E21:F21"/>
    <mergeCell ref="G21:H21"/>
    <mergeCell ref="I21:K21"/>
    <mergeCell ref="E50:E51"/>
    <mergeCell ref="F50:F51"/>
    <mergeCell ref="G50:G51"/>
    <mergeCell ref="H50:H51"/>
    <mergeCell ref="I50:I51"/>
    <mergeCell ref="B47:B48"/>
    <mergeCell ref="C47:C48"/>
    <mergeCell ref="D47:D48"/>
    <mergeCell ref="E47:F47"/>
    <mergeCell ref="C25:C26"/>
    <mergeCell ref="G25:G26"/>
    <mergeCell ref="H25:H26"/>
    <mergeCell ref="I25:I26"/>
    <mergeCell ref="B86:C86"/>
    <mergeCell ref="B87:C87"/>
    <mergeCell ref="B88:C88"/>
    <mergeCell ref="B8:B9"/>
    <mergeCell ref="C8:C9"/>
    <mergeCell ref="D8:D9"/>
    <mergeCell ref="E8:F8"/>
    <mergeCell ref="G8:H8"/>
    <mergeCell ref="H73:I73"/>
    <mergeCell ref="O21:P21"/>
    <mergeCell ref="O47:P47"/>
    <mergeCell ref="B167:C167"/>
    <mergeCell ref="B117:K117"/>
    <mergeCell ref="B118:C119"/>
    <mergeCell ref="D118:D119"/>
    <mergeCell ref="E118:G118"/>
    <mergeCell ref="H118:I118"/>
    <mergeCell ref="J118:K118"/>
    <mergeCell ref="B76:C76"/>
    <mergeCell ref="B77:C77"/>
    <mergeCell ref="B78:C78"/>
    <mergeCell ref="B79:C79"/>
    <mergeCell ref="B80:C80"/>
    <mergeCell ref="B81:C81"/>
    <mergeCell ref="B98:B99"/>
    <mergeCell ref="C98:C99"/>
    <mergeCell ref="D98:D99"/>
    <mergeCell ref="E98:F98"/>
    <mergeCell ref="G98:H98"/>
    <mergeCell ref="I98:K98"/>
    <mergeCell ref="B110:C110"/>
    <mergeCell ref="B111:J111"/>
    <mergeCell ref="B112:C114"/>
  </mergeCells>
  <phoneticPr fontId="7" type="noConversion"/>
  <pageMargins left="0.31496062992125984" right="0.31496062992125984" top="0.27559055118110237" bottom="0.27559055118110237" header="0.31496062992125984" footer="0.31496062992125984"/>
  <pageSetup paperSize="9" scale="50" fitToHeight="0" orientation="landscape" r:id="rId2"/>
  <rowBreaks count="3" manualBreakCount="3">
    <brk id="45" max="21" man="1"/>
    <brk id="70" max="21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Имгрунт Ирина Владимировна</cp:lastModifiedBy>
  <cp:lastPrinted>2019-11-12T10:34:53Z</cp:lastPrinted>
  <dcterms:created xsi:type="dcterms:W3CDTF">2015-06-05T18:19:34Z</dcterms:created>
  <dcterms:modified xsi:type="dcterms:W3CDTF">2019-12-10T13:40:36Z</dcterms:modified>
</cp:coreProperties>
</file>